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15" windowWidth="20955" windowHeight="9720"/>
  </bookViews>
  <sheets>
    <sheet name="субсиии,субвенции 2023-25" sheetId="1" r:id="rId1"/>
  </sheets>
  <definedNames>
    <definedName name="_xlnm.Print_Area" localSheetId="0">'субсиии,субвенции 2023-25'!$A$1:$E$96</definedName>
  </definedNames>
  <calcPr calcId="114210"/>
</workbook>
</file>

<file path=xl/calcChain.xml><?xml version="1.0" encoding="utf-8"?>
<calcChain xmlns="http://schemas.openxmlformats.org/spreadsheetml/2006/main">
  <c r="C94" i="1"/>
  <c r="C84"/>
  <c r="C32"/>
  <c r="C96"/>
  <c r="B90"/>
  <c r="B91"/>
  <c r="B92"/>
  <c r="B94"/>
  <c r="B36"/>
  <c r="B39"/>
  <c r="B42"/>
  <c r="B43"/>
  <c r="B46"/>
  <c r="B47"/>
  <c r="B49"/>
  <c r="B54"/>
  <c r="B60"/>
  <c r="B63"/>
  <c r="B66"/>
  <c r="B69"/>
  <c r="B72"/>
  <c r="B73"/>
  <c r="B76"/>
  <c r="B77"/>
  <c r="B78"/>
  <c r="B84"/>
  <c r="B13"/>
  <c r="B14"/>
  <c r="B15"/>
  <c r="B16"/>
  <c r="B21"/>
  <c r="B22"/>
  <c r="B23"/>
  <c r="B24"/>
  <c r="B27"/>
  <c r="B30"/>
  <c r="B31"/>
  <c r="B32"/>
  <c r="B96"/>
  <c r="D96"/>
  <c r="D94"/>
  <c r="D93"/>
  <c r="D92"/>
  <c r="D91"/>
  <c r="D90"/>
  <c r="D89"/>
  <c r="D84"/>
  <c r="D83"/>
  <c r="D82"/>
  <c r="D79"/>
  <c r="D78"/>
  <c r="D77"/>
  <c r="D74"/>
  <c r="D73"/>
  <c r="D72"/>
  <c r="D71"/>
  <c r="D70"/>
  <c r="D69"/>
  <c r="D68"/>
  <c r="D67"/>
  <c r="D66"/>
  <c r="D64"/>
  <c r="D63"/>
  <c r="D62"/>
  <c r="D61"/>
  <c r="D58"/>
  <c r="D57"/>
  <c r="D56"/>
  <c r="D55"/>
  <c r="D54"/>
  <c r="D53"/>
  <c r="D52"/>
  <c r="D51"/>
  <c r="D49"/>
  <c r="D48"/>
  <c r="D47"/>
  <c r="D46"/>
  <c r="D45"/>
  <c r="D44"/>
  <c r="D43"/>
  <c r="D42"/>
  <c r="D41"/>
  <c r="D40"/>
  <c r="D39"/>
  <c r="D38"/>
  <c r="D37"/>
  <c r="D36"/>
  <c r="D32"/>
  <c r="D31"/>
  <c r="D29"/>
  <c r="D28"/>
  <c r="D26"/>
  <c r="D25"/>
  <c r="D24"/>
  <c r="D23"/>
  <c r="D22"/>
  <c r="D21"/>
  <c r="D20"/>
  <c r="D19"/>
  <c r="D18"/>
  <c r="D17"/>
  <c r="D16"/>
  <c r="D15"/>
  <c r="D14"/>
  <c r="D13"/>
</calcChain>
</file>

<file path=xl/sharedStrings.xml><?xml version="1.0" encoding="utf-8"?>
<sst xmlns="http://schemas.openxmlformats.org/spreadsheetml/2006/main" count="98" uniqueCount="91">
  <si>
    <t>Приложение 5</t>
  </si>
  <si>
    <t>к решению Совета депутатов</t>
  </si>
  <si>
    <t>городского округа Серебряные Пруды</t>
  </si>
  <si>
    <t>Московской области</t>
  </si>
  <si>
    <t>от ____________ № ____________</t>
  </si>
  <si>
    <t>Субвенции, субсидии и иные межбюджетные трансферты, предоставляемые городскому округу Серебряные Пруды Московской области из бюджета Московской области за 2023 год</t>
  </si>
  <si>
    <t>1.1 Субвенции, предоставленные городскому округу Серебряные Пруды Московской области из бюджета Московской области</t>
  </si>
  <si>
    <t>(тыс.руб.)</t>
  </si>
  <si>
    <t>Наименование субвенции</t>
  </si>
  <si>
    <t>Предусмотрено на 2023 год</t>
  </si>
  <si>
    <t>Исполнено 
(тыс.рублей)</t>
  </si>
  <si>
    <t>Процент исполнения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</si>
  <si>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</si>
  <si>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</si>
  <si>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</si>
  <si>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</si>
  <si>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</si>
  <si>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</si>
  <si>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</si>
  <si>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</si>
  <si>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 xml:space="preserve"> Предоставление жилых помещений детям-сиротам и детям,
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</si>
  <si>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 xml:space="preserve"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 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</si>
  <si>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</si>
  <si>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Осуществление переданных полномочий Московской области по оформлению сибиреязвенных скотомогильников в собственность Московской области, обустройству и содержанию сибиреязвенных скотомогильников </t>
  </si>
  <si>
    <t xml:space="preserve">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</si>
  <si>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 xml:space="preserve">Осуществление отдельных государственных полномочий в части присвоения адресов бъектам адресации и согласования перепланировки помещений в многоквартирном доме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</si>
  <si>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</si>
  <si>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</si>
  <si>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Осуществление государственных полномочий Московской области в области земельных отношений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</si>
  <si>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сбору),транспортированию, обработке, утилизации отходов, в том числе бытового мусора,на лесных участках в составе земель лесного фонда, не предоставленных гражданам и юридическим лицам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</si>
  <si>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</si>
  <si>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Итого</t>
  </si>
  <si>
    <t>1.2 Предельные размеры субсидий, предоставляемых городскому округу Серебряные Пруды Московской области из бюджета Московской области</t>
  </si>
  <si>
    <t>Наименование субсидии</t>
  </si>
  <si>
    <t xml:space="preserve">Государственная поддержка отрасли культуры (модернизация библиотек в части комплектования книжных фондов муниципальных общедоступных библиотек) </t>
  </si>
  <si>
    <t>Приобретение музыкальных инструментов для муниципальных организаций дополнительного образования в сфере культуры</t>
  </si>
  <si>
    <t>Мероприятия по проведению капитального ремонта в муниципальных дошкольных образовательных организациях в Московской области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</si>
  <si>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</si>
  <si>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Реализация мероприятий федеральной целевой программы
 «Увековечение памяти погибших при защите Отечества на 2019-2024 годы»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</si>
  <si>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</si>
  <si>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Проведение работ по капитальному ремонту зданий региональных (муниципальных) общеобразовательных организаций (обл.блок)</t>
  </si>
  <si>
    <t>Проведение работ по капитальному ремонту зданий региональных (муниципальных) общеобразовательных организаций (фед.блок)</t>
  </si>
  <si>
    <t>Оснащение отремонтированных зданий общеобразовательных организаций средствами обучения и воспитания (обл.блок)</t>
  </si>
  <si>
    <t>Оснащение отремонтированных зданий общеобразовательных организаций средствами обучения и воспитания (фед.блок)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</si>
  <si>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</si>
  <si>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</t>
  </si>
  <si>
    <t xml:space="preserve">Мероприятия по организации отдыха детей в каникулярное время 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</si>
  <si>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</si>
  <si>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Строительство и реконструкция объектов водоснабжения</t>
  </si>
  <si>
    <t xml:space="preserve">Строительство и реконструкция (модернизация) объектов питьевого водоснабжения </t>
  </si>
  <si>
    <t>Строительство газопровода к населенным пунктам с последующей газификацией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</si>
  <si>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</si>
  <si>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Софинансирование работ по капитальному ремонту и ремонту автомобильных дорог общего пользования местного значения</t>
  </si>
  <si>
    <t>Обновление и техническое обслуживание (ремонт) средств (программного обеспечения и оборудования),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</t>
  </si>
  <si>
    <t>Обеспечение образовательных организаций материально-технической базой для внедрения цифровой образовательной среды</t>
  </si>
  <si>
    <t>Оснащение планшетными компьютерами общеобразовательных организаций в Московской области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</si>
  <si>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</si>
  <si>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</si>
  <si>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Ремонт подъездов в многоквартирных домах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</si>
  <si>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</si>
  <si>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Обустройство и установка детских, игровых площадок на территории муниципальных образований Московской области</t>
  </si>
  <si>
    <t>Ремонт дворовых территорий</t>
  </si>
  <si>
    <t>Устройство и капитальный ремонт систем наружного освещения в рамках реализации проекта «Светлый город»</t>
  </si>
  <si>
    <t>Обновление и техническое обслуживание (ремонт) средств (программного обеспечения и оборудования), приобретенных в рамках субсидий на внедрение целевой модели цифровой образовательной среды в общеобразовательных организациях,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</si>
  <si>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 xml:space="preserve"> Разработка проектно-сметной документации на проведение
 капитального ремонта зданий муниципальных общеобразовательных организаций</t>
  </si>
  <si>
    <t>Ямочный ремонт асфальтового покрытия дворовых территорий</t>
  </si>
  <si>
    <t>Реализация мероприятий по модернизации школьных систем образования</t>
  </si>
  <si>
    <t>Создание и ремонт пешеходных коммуникаций</t>
  </si>
  <si>
    <t>Создание и ремонт пешеходных коммуникаций(0409)</t>
  </si>
  <si>
    <t xml:space="preserve">Обеспечение мероприятий по переселению граждан из аварийного жилищного фонда 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</si>
  <si>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</si>
  <si>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Обеспечение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</si>
  <si>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Реализация проектов граждан, сформированных в рамках практик инициативного бюджетирования</t>
  </si>
  <si>
    <t>На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</si>
  <si>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Устройство систем наружного освещения в рамках реализации проекта «Светлый город»</t>
  </si>
  <si>
    <t xml:space="preserve">Строительство и реконструкция объектов теплоснабжения </t>
  </si>
  <si>
    <t xml:space="preserve">Развитие водоснабжения в сельской местности </t>
  </si>
  <si>
    <t xml:space="preserve">Реализация на территориях муниципальных образований проектов граждан, сформированных в рамках практик инициативного бюджетирования 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</si>
  <si>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</si>
  <si>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</si>
  <si>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</si>
  <si>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</si>
  <si>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 xml:space="preserve">Итого </t>
  </si>
  <si>
    <t>1.3 Иные межбюджетные трансферты, предоставляемых городскому округу Серебряные Пруды Московской области из бюджета Московской области</t>
  </si>
  <si>
    <t>Наименование межбюджетных трансфертов</t>
  </si>
  <si>
    <t xml:space="preserve">Обеспечение условий для функционирования  центров образования естественно-научной и технологической направленностей 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</si>
  <si>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</si>
  <si>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Финансовое обеспечение расходов в связи с освобождением семей отдельных категорий граждан от платы, взымаемой за присмотр и уход за ребенком в муниципальных образовательных организациях в Московской области, регулирующих программы дошкольного образования</t>
  </si>
  <si>
    <t>Сохранение достигнутого уровня заработной платы работников муниципальных учреждений культуры</t>
  </si>
  <si>
    <t>Сохранение достигнутого уровня заработной платы отдельных категорий работников организаций дополнительного образования сферы физической культуры и спорта</t>
  </si>
  <si>
    <t>Всего межбюджетных трансфертов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</si>
</sst>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#,##0.0"/>
  </numFmts>
  <fonts count="32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b/>
      <sz val="14"/>
      <name val="Times New Roman"/>
    </font>
    <font>
      <sz val="14"/>
      <name val="Times New Roman"/>
    </font>
    <font>
      <sz val="12"/>
      <name val="Arial"/>
    </font>
    <font>
      <sz val="12"/>
      <name val="Times New Roman"/>
    </font>
    <font>
      <b/>
      <sz val="12"/>
      <name val="Times New Roman"/>
    </font>
    <font>
      <sz val="13"/>
      <name val="Times New Roman"/>
    </font>
    <font>
      <sz val="10"/>
      <color indexed="2"/>
      <name val="Arial"/>
    </font>
    <font>
      <sz val="12"/>
      <color indexed="2"/>
      <name val="Times New Roman"/>
    </font>
    <font>
      <sz val="11"/>
      <color indexed="2"/>
      <name val="Times New Roman"/>
    </font>
    <font>
      <sz val="14"/>
      <name val="Arial"/>
    </font>
    <font>
      <sz val="11"/>
      <name val="Times New Roman"/>
    </font>
    <font>
      <b/>
      <sz val="12"/>
      <color indexed="2"/>
      <name val="Times New Roman"/>
    </font>
    <font>
      <sz val="14"/>
      <color indexed="2"/>
      <name val="Arial"/>
    </font>
    <font>
      <sz val="14"/>
      <color indexed="2"/>
      <name val="Times New Roman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51">
    <xf numFmtId="0" fontId="0" fillId="0" borderId="0" xfId="0"/>
    <xf numFmtId="0" fontId="13" fillId="0" borderId="0" xfId="0" applyFont="1" applyAlignment="1">
      <alignment horizontal="left"/>
    </xf>
    <xf numFmtId="4" fontId="13" fillId="0" borderId="0" xfId="0" applyNumberFormat="1" applyFont="1" applyAlignment="1">
      <alignment horizontal="right"/>
    </xf>
    <xf numFmtId="0" fontId="13" fillId="0" borderId="0" xfId="0" applyFont="1"/>
    <xf numFmtId="0" fontId="18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/>
    </xf>
    <xf numFmtId="4" fontId="20" fillId="0" borderId="0" xfId="0" applyNumberFormat="1" applyFont="1" applyAlignment="1">
      <alignment horizontal="right"/>
    </xf>
    <xf numFmtId="0" fontId="21" fillId="0" borderId="10" xfId="0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164" fontId="21" fillId="0" borderId="10" xfId="0" applyNumberFormat="1" applyFont="1" applyBorder="1" applyAlignment="1">
      <alignment horizontal="center" vertical="center" wrapText="1"/>
    </xf>
    <xf numFmtId="164" fontId="13" fillId="0" borderId="0" xfId="0" applyNumberFormat="1" applyFont="1"/>
    <xf numFmtId="0" fontId="20" fillId="0" borderId="10" xfId="0" applyFont="1" applyBorder="1" applyAlignment="1">
      <alignment horizontal="left" vertical="center" wrapText="1"/>
    </xf>
    <xf numFmtId="4" fontId="20" fillId="0" borderId="10" xfId="0" applyNumberFormat="1" applyFont="1" applyBorder="1" applyAlignment="1">
      <alignment horizontal="right" vertical="center" wrapText="1"/>
    </xf>
    <xf numFmtId="4" fontId="20" fillId="0" borderId="10" xfId="0" applyNumberFormat="1" applyFont="1" applyBorder="1" applyAlignment="1">
      <alignment horizontal="right" vertical="center"/>
    </xf>
    <xf numFmtId="4" fontId="20" fillId="0" borderId="10" xfId="0" applyNumberFormat="1" applyFont="1" applyBorder="1" applyAlignment="1">
      <alignment horizontal="left" vertical="center" wrapText="1"/>
    </xf>
    <xf numFmtId="4" fontId="22" fillId="0" borderId="10" xfId="0" applyNumberFormat="1" applyFont="1" applyBorder="1" applyAlignment="1">
      <alignment horizontal="right" vertical="center"/>
    </xf>
    <xf numFmtId="0" fontId="20" fillId="0" borderId="10" xfId="0" applyFont="1" applyBorder="1" applyAlignment="1">
      <alignment horizontal="left" wrapText="1"/>
    </xf>
    <xf numFmtId="0" fontId="21" fillId="0" borderId="10" xfId="0" applyFont="1" applyBorder="1" applyAlignment="1">
      <alignment horizontal="left" vertical="center" wrapText="1"/>
    </xf>
    <xf numFmtId="4" fontId="21" fillId="0" borderId="10" xfId="0" applyNumberFormat="1" applyFont="1" applyBorder="1" applyAlignment="1">
      <alignment horizontal="right" vertical="center" wrapText="1"/>
    </xf>
    <xf numFmtId="4" fontId="21" fillId="0" borderId="10" xfId="0" applyNumberFormat="1" applyFont="1" applyBorder="1" applyAlignment="1">
      <alignment horizontal="right" vertical="center"/>
    </xf>
    <xf numFmtId="164" fontId="20" fillId="0" borderId="10" xfId="0" applyNumberFormat="1" applyFont="1" applyBorder="1" applyAlignment="1">
      <alignment horizontal="right" vertical="center"/>
    </xf>
    <xf numFmtId="0" fontId="23" fillId="0" borderId="0" xfId="0" applyFont="1"/>
    <xf numFmtId="0" fontId="24" fillId="0" borderId="10" xfId="0" applyFont="1" applyBorder="1" applyAlignment="1">
      <alignment horizontal="left" vertical="top" wrapText="1"/>
    </xf>
    <xf numFmtId="4" fontId="24" fillId="0" borderId="10" xfId="0" applyNumberFormat="1" applyFont="1" applyBorder="1" applyAlignment="1">
      <alignment horizontal="right" vertical="center"/>
    </xf>
    <xf numFmtId="0" fontId="20" fillId="0" borderId="10" xfId="0" applyFont="1" applyBorder="1" applyAlignment="1">
      <alignment horizontal="left" vertical="top" wrapText="1"/>
    </xf>
    <xf numFmtId="164" fontId="20" fillId="0" borderId="10" xfId="0" applyNumberFormat="1" applyFont="1" applyBorder="1" applyAlignment="1">
      <alignment horizontal="right" vertical="center" wrapText="1"/>
    </xf>
    <xf numFmtId="0" fontId="20" fillId="0" borderId="10" xfId="0" applyFont="1" applyBorder="1" applyAlignment="1">
      <alignment wrapText="1"/>
    </xf>
    <xf numFmtId="0" fontId="24" fillId="0" borderId="10" xfId="0" applyFont="1" applyBorder="1" applyAlignment="1">
      <alignment wrapText="1"/>
    </xf>
    <xf numFmtId="0" fontId="21" fillId="0" borderId="10" xfId="0" applyFont="1" applyBorder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4" fontId="25" fillId="0" borderId="0" xfId="0" applyNumberFormat="1" applyFont="1" applyAlignment="1">
      <alignment horizontal="right" vertical="center" wrapText="1"/>
    </xf>
    <xf numFmtId="0" fontId="26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4" fontId="27" fillId="0" borderId="0" xfId="0" applyNumberFormat="1" applyFont="1" applyAlignment="1">
      <alignment horizontal="right" vertical="center" wrapText="1"/>
    </xf>
    <xf numFmtId="0" fontId="21" fillId="0" borderId="0" xfId="0" applyFont="1" applyAlignment="1">
      <alignment horizontal="left"/>
    </xf>
    <xf numFmtId="164" fontId="21" fillId="0" borderId="0" xfId="0" applyNumberFormat="1" applyFont="1" applyAlignment="1">
      <alignment horizontal="right"/>
    </xf>
    <xf numFmtId="4" fontId="21" fillId="0" borderId="0" xfId="0" applyNumberFormat="1" applyFont="1" applyAlignment="1">
      <alignment horizontal="right"/>
    </xf>
    <xf numFmtId="0" fontId="28" fillId="0" borderId="0" xfId="0" applyFont="1" applyAlignment="1">
      <alignment horizontal="left"/>
    </xf>
    <xf numFmtId="165" fontId="28" fillId="0" borderId="0" xfId="0" applyNumberFormat="1" applyFont="1" applyAlignment="1">
      <alignment horizontal="right"/>
    </xf>
    <xf numFmtId="0" fontId="29" fillId="0" borderId="0" xfId="0" applyFont="1"/>
    <xf numFmtId="0" fontId="30" fillId="0" borderId="0" xfId="0" applyFont="1" applyAlignment="1">
      <alignment horizontal="left"/>
    </xf>
    <xf numFmtId="4" fontId="29" fillId="0" borderId="0" xfId="0" applyNumberFormat="1" applyFont="1" applyAlignment="1">
      <alignment horizontal="right"/>
    </xf>
    <xf numFmtId="0" fontId="25" fillId="0" borderId="0" xfId="0" applyFont="1" applyAlignment="1">
      <alignment horizontal="left"/>
    </xf>
    <xf numFmtId="4" fontId="23" fillId="0" borderId="0" xfId="0" applyNumberFormat="1" applyFont="1" applyAlignment="1">
      <alignment horizontal="right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31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7" fillId="0" borderId="0" xfId="0" applyFont="1" applyAlignment="1">
      <alignment horizontal="center" wrapText="1"/>
    </xf>
    <xf numFmtId="0" fontId="17" fillId="0" borderId="11" xfId="0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2"/>
  <sheetViews>
    <sheetView tabSelected="1" zoomScale="90" workbookViewId="0">
      <selection activeCell="E12" sqref="E12"/>
    </sheetView>
  </sheetViews>
  <sheetFormatPr defaultRowHeight="12.75" customHeight="1"/>
  <cols>
    <col min="1" max="1" width="58.42578125" style="1" customWidth="1"/>
    <col min="2" max="2" width="17.85546875" style="2" customWidth="1"/>
    <col min="3" max="3" width="17.28515625" style="3" customWidth="1"/>
    <col min="4" max="4" width="15" style="3" customWidth="1"/>
    <col min="5" max="5" width="12.42578125" style="3" customWidth="1"/>
    <col min="6" max="6" width="9.140625" style="3"/>
    <col min="7" max="7" width="14.28515625" bestFit="1" customWidth="1"/>
    <col min="8" max="8" width="14.140625" customWidth="1"/>
    <col min="9" max="9" width="16.42578125" customWidth="1"/>
    <col min="10" max="10" width="16.7109375" customWidth="1"/>
  </cols>
  <sheetData>
    <row r="1" spans="1:10" ht="15">
      <c r="C1" s="47" t="s">
        <v>0</v>
      </c>
      <c r="D1" s="47"/>
      <c r="E1" s="47"/>
    </row>
    <row r="2" spans="1:10" ht="15">
      <c r="C2" s="47" t="s">
        <v>1</v>
      </c>
      <c r="D2" s="47"/>
      <c r="E2" s="47"/>
    </row>
    <row r="3" spans="1:10" ht="15">
      <c r="C3" s="47" t="s">
        <v>2</v>
      </c>
      <c r="D3" s="47"/>
      <c r="E3" s="47"/>
    </row>
    <row r="4" spans="1:10" ht="15">
      <c r="C4" s="47" t="s">
        <v>3</v>
      </c>
      <c r="D4" s="47"/>
      <c r="E4" s="47"/>
    </row>
    <row r="5" spans="1:10" ht="15">
      <c r="C5" s="47" t="s">
        <v>4</v>
      </c>
      <c r="D5" s="47"/>
      <c r="E5" s="47"/>
    </row>
    <row r="6" spans="1:10" ht="16.5" customHeight="1">
      <c r="B6" s="48"/>
      <c r="C6" s="48"/>
      <c r="D6" s="48"/>
    </row>
    <row r="7" spans="1:10" ht="63" customHeight="1">
      <c r="A7" s="49" t="s">
        <v>5</v>
      </c>
      <c r="B7" s="49"/>
      <c r="C7" s="49"/>
      <c r="D7" s="49"/>
    </row>
    <row r="8" spans="1:10" ht="18.75">
      <c r="A8" s="4"/>
    </row>
    <row r="9" spans="1:10" ht="43.5" customHeight="1">
      <c r="A9" s="46" t="s">
        <v>6</v>
      </c>
      <c r="B9" s="46"/>
      <c r="C9" s="46"/>
      <c r="D9" s="46"/>
    </row>
    <row r="10" spans="1:10" ht="15.75" customHeight="1">
      <c r="A10" s="5"/>
      <c r="B10" s="5"/>
      <c r="C10" s="5"/>
      <c r="D10" s="5"/>
    </row>
    <row r="11" spans="1:10" ht="16.5" customHeight="1">
      <c r="A11" s="6"/>
      <c r="D11" s="7" t="s">
        <v>7</v>
      </c>
    </row>
    <row r="12" spans="1:10" s="3" customFormat="1" ht="35.25" customHeight="1">
      <c r="A12" s="8" t="s">
        <v>8</v>
      </c>
      <c r="B12" s="9" t="s">
        <v>9</v>
      </c>
      <c r="C12" s="10" t="s">
        <v>10</v>
      </c>
      <c r="D12" s="8" t="s">
        <v>11</v>
      </c>
      <c r="H12" s="11"/>
      <c r="I12" s="11"/>
      <c r="J12" s="11"/>
    </row>
    <row r="13" spans="1:10" s="3" customFormat="1" ht="52.5" customHeight="1">
      <c r="A13" s="12" t="s">
        <v>12</v>
      </c>
      <c r="B13" s="13">
        <f>63-36</f>
        <v>27</v>
      </c>
      <c r="C13" s="14">
        <v>12.268700000000001</v>
      </c>
      <c r="D13" s="14">
        <f t="shared" ref="D13:D74" si="0">SUM(C13/B13*100)</f>
        <v>45.439629629629636</v>
      </c>
      <c r="E13" s="2"/>
      <c r="H13" s="11"/>
      <c r="I13" s="11"/>
      <c r="J13" s="11"/>
    </row>
    <row r="14" spans="1:10" s="3" customFormat="1" ht="72.75" customHeight="1">
      <c r="A14" s="12" t="s">
        <v>13</v>
      </c>
      <c r="B14" s="13">
        <f>5416-1360</f>
        <v>4056</v>
      </c>
      <c r="C14" s="13">
        <v>3470.3815800000002</v>
      </c>
      <c r="D14" s="14">
        <f t="shared" si="0"/>
        <v>85.56167603550297</v>
      </c>
      <c r="G14" s="11"/>
      <c r="H14" s="11"/>
      <c r="I14" s="11"/>
    </row>
    <row r="15" spans="1:10" s="3" customFormat="1" ht="57" customHeight="1">
      <c r="A15" s="12" t="s">
        <v>14</v>
      </c>
      <c r="B15" s="13">
        <f>11023-347</f>
        <v>10676</v>
      </c>
      <c r="C15" s="13">
        <v>10116.01339</v>
      </c>
      <c r="D15" s="14">
        <f t="shared" si="0"/>
        <v>94.754715155488938</v>
      </c>
    </row>
    <row r="16" spans="1:10" s="3" customFormat="1" ht="215.25" customHeight="1">
      <c r="A16" s="12" t="s">
        <v>15</v>
      </c>
      <c r="B16" s="13">
        <f>342077.2-2124.19999999999-82+7824+2685+6349-64+12871-7511</f>
        <v>362025</v>
      </c>
      <c r="C16" s="13">
        <v>361915.41817000002</v>
      </c>
      <c r="D16" s="14">
        <f t="shared" si="0"/>
        <v>99.969730866652867</v>
      </c>
    </row>
    <row r="17" spans="1:4" ht="69" customHeight="1">
      <c r="A17" s="12" t="s">
        <v>16</v>
      </c>
      <c r="B17" s="13">
        <v>2124.1999999999998</v>
      </c>
      <c r="C17" s="13">
        <v>2124.1999999999998</v>
      </c>
      <c r="D17" s="14">
        <f t="shared" si="0"/>
        <v>100</v>
      </c>
    </row>
    <row r="18" spans="1:4" ht="54.75" customHeight="1">
      <c r="A18" s="15" t="s">
        <v>17</v>
      </c>
      <c r="B18" s="13">
        <v>1848.79</v>
      </c>
      <c r="C18" s="16">
        <v>1822.39267</v>
      </c>
      <c r="D18" s="14">
        <f t="shared" si="0"/>
        <v>98.572183428079981</v>
      </c>
    </row>
    <row r="19" spans="1:4" ht="86.25" customHeight="1">
      <c r="A19" s="12" t="s">
        <v>18</v>
      </c>
      <c r="B19" s="13">
        <v>1707</v>
      </c>
      <c r="C19" s="13">
        <v>1706.90398</v>
      </c>
      <c r="D19" s="14">
        <f t="shared" si="0"/>
        <v>99.994374926772124</v>
      </c>
    </row>
    <row r="20" spans="1:4" ht="82.5" customHeight="1">
      <c r="A20" s="15" t="s">
        <v>19</v>
      </c>
      <c r="B20" s="13">
        <v>2335</v>
      </c>
      <c r="C20" s="16">
        <v>2334.7845200000002</v>
      </c>
      <c r="D20" s="14">
        <f t="shared" si="0"/>
        <v>99.990771734475388</v>
      </c>
    </row>
    <row r="21" spans="1:4" ht="92.25" customHeight="1">
      <c r="A21" s="12" t="s">
        <v>20</v>
      </c>
      <c r="B21" s="13">
        <f>1739+3675-318</f>
        <v>5096</v>
      </c>
      <c r="C21" s="13">
        <v>5095.143</v>
      </c>
      <c r="D21" s="14">
        <f t="shared" si="0"/>
        <v>99.983182888540028</v>
      </c>
    </row>
    <row r="22" spans="1:4" ht="56.25" customHeight="1">
      <c r="A22" s="12" t="s">
        <v>21</v>
      </c>
      <c r="B22" s="13">
        <f>62+720</f>
        <v>782</v>
      </c>
      <c r="C22" s="13">
        <v>576.39179999999999</v>
      </c>
      <c r="D22" s="14">
        <f t="shared" si="0"/>
        <v>73.707391304347823</v>
      </c>
    </row>
    <row r="23" spans="1:4" ht="54.75" customHeight="1">
      <c r="A23" s="12" t="s">
        <v>22</v>
      </c>
      <c r="B23" s="13">
        <f>629+422</f>
        <v>1051</v>
      </c>
      <c r="C23" s="13">
        <v>1022.27464</v>
      </c>
      <c r="D23" s="14">
        <f t="shared" si="0"/>
        <v>97.266854424357746</v>
      </c>
    </row>
    <row r="24" spans="1:4" ht="78.75" customHeight="1">
      <c r="A24" s="12" t="s">
        <v>23</v>
      </c>
      <c r="B24" s="13">
        <f>961+28</f>
        <v>989</v>
      </c>
      <c r="C24" s="13">
        <v>181.23</v>
      </c>
      <c r="D24" s="14">
        <f t="shared" si="0"/>
        <v>18.324570273003033</v>
      </c>
    </row>
    <row r="25" spans="1:4" ht="220.5">
      <c r="A25" s="12" t="s">
        <v>24</v>
      </c>
      <c r="B25" s="13">
        <v>249</v>
      </c>
      <c r="C25" s="13">
        <v>0</v>
      </c>
      <c r="D25" s="14">
        <f t="shared" si="0"/>
        <v>0</v>
      </c>
    </row>
    <row r="26" spans="1:4" ht="63" customHeight="1">
      <c r="A26" s="12" t="s">
        <v>25</v>
      </c>
      <c r="B26" s="13">
        <v>597</v>
      </c>
      <c r="C26" s="13">
        <v>433.42281000000003</v>
      </c>
      <c r="D26" s="14">
        <f t="shared" si="0"/>
        <v>72.600135678391965</v>
      </c>
    </row>
    <row r="27" spans="1:4" ht="58.5" customHeight="1">
      <c r="A27" s="12" t="s">
        <v>26</v>
      </c>
      <c r="B27" s="13">
        <f>1.2-1.2</f>
        <v>0</v>
      </c>
      <c r="C27" s="13">
        <v>0</v>
      </c>
      <c r="D27" s="14">
        <v>0</v>
      </c>
    </row>
    <row r="28" spans="1:4" ht="81.75" customHeight="1">
      <c r="A28" s="12" t="s">
        <v>27</v>
      </c>
      <c r="B28" s="13">
        <v>265</v>
      </c>
      <c r="C28" s="14">
        <v>170.56847999999999</v>
      </c>
      <c r="D28" s="14">
        <f t="shared" si="0"/>
        <v>64.365464150943396</v>
      </c>
    </row>
    <row r="29" spans="1:4" ht="43.5" customHeight="1">
      <c r="A29" s="17" t="s">
        <v>28</v>
      </c>
      <c r="B29" s="13">
        <v>3093</v>
      </c>
      <c r="C29" s="13">
        <v>3092.6803500000001</v>
      </c>
      <c r="D29" s="14">
        <f t="shared" si="0"/>
        <v>99.989665373423861</v>
      </c>
    </row>
    <row r="30" spans="1:4" ht="110.25">
      <c r="A30" s="12" t="s">
        <v>29</v>
      </c>
      <c r="B30" s="13">
        <f>31.13+0.11-31.24</f>
        <v>0</v>
      </c>
      <c r="C30" s="13">
        <v>0</v>
      </c>
      <c r="D30" s="14">
        <v>0</v>
      </c>
    </row>
    <row r="31" spans="1:4" ht="78.75">
      <c r="A31" s="12" t="s">
        <v>30</v>
      </c>
      <c r="B31" s="13">
        <f>108+8</f>
        <v>116</v>
      </c>
      <c r="C31" s="13">
        <v>0</v>
      </c>
      <c r="D31" s="14">
        <f t="shared" si="0"/>
        <v>0</v>
      </c>
    </row>
    <row r="32" spans="1:4" ht="22.5" customHeight="1">
      <c r="A32" s="18" t="s">
        <v>31</v>
      </c>
      <c r="B32" s="19">
        <f>SUM(B13:B31)</f>
        <v>397036.99</v>
      </c>
      <c r="C32" s="19">
        <f>SUM(C13:C31)</f>
        <v>394074.07408999995</v>
      </c>
      <c r="D32" s="20">
        <f t="shared" si="0"/>
        <v>99.253743105900526</v>
      </c>
    </row>
    <row r="33" spans="1:8" ht="15.75">
      <c r="A33" s="18"/>
      <c r="B33" s="19"/>
      <c r="C33" s="19"/>
      <c r="D33" s="19"/>
    </row>
    <row r="34" spans="1:8" ht="48" customHeight="1">
      <c r="A34" s="50" t="s">
        <v>32</v>
      </c>
      <c r="B34" s="46"/>
      <c r="C34" s="46"/>
      <c r="D34" s="46"/>
      <c r="E34" s="46"/>
    </row>
    <row r="35" spans="1:8" ht="40.5" customHeight="1">
      <c r="A35" s="8" t="s">
        <v>33</v>
      </c>
      <c r="B35" s="9" t="s">
        <v>9</v>
      </c>
      <c r="C35" s="10" t="s">
        <v>10</v>
      </c>
      <c r="D35" s="8" t="s">
        <v>11</v>
      </c>
      <c r="G35" s="3"/>
      <c r="H35" s="3"/>
    </row>
    <row r="36" spans="1:8" s="3" customFormat="1" ht="66" customHeight="1">
      <c r="A36" s="17" t="s">
        <v>34</v>
      </c>
      <c r="B36" s="21">
        <f>126.43-0.00818999999999999</f>
        <v>126.42181000000001</v>
      </c>
      <c r="C36" s="21">
        <v>126.42180999999999</v>
      </c>
      <c r="D36" s="14">
        <f t="shared" si="0"/>
        <v>99.999999999999986</v>
      </c>
    </row>
    <row r="37" spans="1:8" s="3" customFormat="1" ht="54" customHeight="1">
      <c r="A37" s="17" t="s">
        <v>35</v>
      </c>
      <c r="B37" s="14">
        <v>7632.5</v>
      </c>
      <c r="C37" s="14">
        <v>7632.5</v>
      </c>
      <c r="D37" s="14">
        <f t="shared" si="0"/>
        <v>100</v>
      </c>
    </row>
    <row r="38" spans="1:8" s="22" customFormat="1" ht="33" hidden="1" customHeight="1">
      <c r="A38" s="23" t="s">
        <v>36</v>
      </c>
      <c r="B38" s="24"/>
      <c r="C38" s="24"/>
      <c r="D38" s="14" t="e">
        <f t="shared" si="0"/>
        <v>#DIV/0!</v>
      </c>
    </row>
    <row r="39" spans="1:8" s="3" customFormat="1" ht="56.25" customHeight="1">
      <c r="A39" s="25" t="s">
        <v>37</v>
      </c>
      <c r="B39" s="26">
        <f>7956.09-0.00103999999999999-1397.93913</f>
        <v>6558.1498300000003</v>
      </c>
      <c r="C39" s="26">
        <v>6558.1498199999996</v>
      </c>
      <c r="D39" s="14">
        <f t="shared" si="0"/>
        <v>99.999999847517955</v>
      </c>
    </row>
    <row r="40" spans="1:8" s="3" customFormat="1" ht="46.5" customHeight="1">
      <c r="A40" s="27" t="s">
        <v>38</v>
      </c>
      <c r="B40" s="13">
        <v>69.599999999999994</v>
      </c>
      <c r="C40" s="14">
        <v>58.725000000000001</v>
      </c>
      <c r="D40" s="14">
        <f t="shared" si="0"/>
        <v>84.375000000000014</v>
      </c>
    </row>
    <row r="41" spans="1:8" s="3" customFormat="1" ht="165" customHeight="1">
      <c r="A41" s="25" t="s">
        <v>39</v>
      </c>
      <c r="B41" s="14">
        <v>4390.25</v>
      </c>
      <c r="C41" s="14">
        <v>4079.3033999999998</v>
      </c>
      <c r="D41" s="14">
        <f t="shared" si="0"/>
        <v>92.917337281475994</v>
      </c>
    </row>
    <row r="42" spans="1:8" s="3" customFormat="1" ht="54.75" customHeight="1">
      <c r="A42" s="17" t="s">
        <v>40</v>
      </c>
      <c r="B42" s="21">
        <f>147450.80096-147450.80086-0.0001</f>
        <v>4.7497451257467668E-12</v>
      </c>
      <c r="C42" s="21">
        <v>0</v>
      </c>
      <c r="D42" s="14">
        <f t="shared" si="0"/>
        <v>0</v>
      </c>
    </row>
    <row r="43" spans="1:8" s="3" customFormat="1" ht="51.75" customHeight="1">
      <c r="A43" s="17" t="s">
        <v>41</v>
      </c>
      <c r="B43" s="21">
        <f>109614.85704-0.06076+0.0001</f>
        <v>109614.79638000001</v>
      </c>
      <c r="C43" s="21">
        <v>109614.69366</v>
      </c>
      <c r="D43" s="14">
        <f t="shared" si="0"/>
        <v>99.999906290023418</v>
      </c>
    </row>
    <row r="44" spans="1:8" s="3" customFormat="1" ht="51.75" customHeight="1">
      <c r="A44" s="25" t="s">
        <v>42</v>
      </c>
      <c r="B44" s="21">
        <v>3307.17857</v>
      </c>
      <c r="C44" s="21">
        <v>2351.0290199999999</v>
      </c>
      <c r="D44" s="14">
        <f t="shared" si="0"/>
        <v>71.08866274493306</v>
      </c>
    </row>
    <row r="45" spans="1:8" s="3" customFormat="1" ht="47.25">
      <c r="A45" s="25" t="s">
        <v>43</v>
      </c>
      <c r="B45" s="21">
        <v>20092.82143</v>
      </c>
      <c r="C45" s="21">
        <v>20092.82143</v>
      </c>
      <c r="D45" s="14">
        <f t="shared" si="0"/>
        <v>100</v>
      </c>
    </row>
    <row r="46" spans="1:8" s="3" customFormat="1" ht="55.5" customHeight="1">
      <c r="A46" s="17" t="s">
        <v>44</v>
      </c>
      <c r="B46" s="26">
        <f>9601.2-0.0477399999999999-0.04-0.02428</f>
        <v>9601.0879800000002</v>
      </c>
      <c r="C46" s="26">
        <v>9601.0872899999995</v>
      </c>
      <c r="D46" s="14">
        <f t="shared" si="0"/>
        <v>99.999992813314464</v>
      </c>
    </row>
    <row r="47" spans="1:8" s="3" customFormat="1" ht="75" customHeight="1">
      <c r="A47" s="25" t="s">
        <v>45</v>
      </c>
      <c r="B47" s="14">
        <f>8064+127+519+201+146</f>
        <v>9057</v>
      </c>
      <c r="C47" s="14">
        <v>8268.0073200000006</v>
      </c>
      <c r="D47" s="14">
        <f t="shared" si="0"/>
        <v>91.288586949320973</v>
      </c>
    </row>
    <row r="48" spans="1:8" ht="36" customHeight="1">
      <c r="A48" s="17" t="s">
        <v>46</v>
      </c>
      <c r="B48" s="14">
        <v>1149</v>
      </c>
      <c r="C48" s="14">
        <v>1139.6983299999999</v>
      </c>
      <c r="D48" s="14">
        <f t="shared" si="0"/>
        <v>99.190455178416002</v>
      </c>
    </row>
    <row r="49" spans="1:4" ht="63">
      <c r="A49" s="25" t="s">
        <v>47</v>
      </c>
      <c r="B49" s="14">
        <f>1486.52-743.26+743.26</f>
        <v>1486.52</v>
      </c>
      <c r="C49" s="14">
        <v>1479.92569</v>
      </c>
      <c r="D49" s="14">
        <f t="shared" si="0"/>
        <v>99.556392783144531</v>
      </c>
    </row>
    <row r="50" spans="1:4" ht="29.25" customHeight="1">
      <c r="A50" s="25" t="s">
        <v>48</v>
      </c>
      <c r="B50" s="14">
        <v>0</v>
      </c>
      <c r="C50" s="14">
        <v>0</v>
      </c>
      <c r="D50" s="14">
        <v>0</v>
      </c>
    </row>
    <row r="51" spans="1:4" ht="32.25" customHeight="1">
      <c r="A51" s="27" t="s">
        <v>49</v>
      </c>
      <c r="B51" s="14">
        <v>42764.62</v>
      </c>
      <c r="C51" s="14">
        <v>39693.312319999997</v>
      </c>
      <c r="D51" s="14">
        <f t="shared" si="0"/>
        <v>92.818110671859117</v>
      </c>
    </row>
    <row r="52" spans="1:4" ht="22.5" hidden="1" customHeight="1">
      <c r="A52" s="25" t="s">
        <v>50</v>
      </c>
      <c r="B52" s="14"/>
      <c r="C52" s="14"/>
      <c r="D52" s="14" t="e">
        <f t="shared" si="0"/>
        <v>#DIV/0!</v>
      </c>
    </row>
    <row r="53" spans="1:4" ht="57.75" customHeight="1">
      <c r="A53" s="17" t="s">
        <v>51</v>
      </c>
      <c r="B53" s="14">
        <v>16478</v>
      </c>
      <c r="C53" s="14">
        <v>16440.268650000002</v>
      </c>
      <c r="D53" s="14">
        <f t="shared" si="0"/>
        <v>99.771019844641344</v>
      </c>
    </row>
    <row r="54" spans="1:4" ht="52.5" customHeight="1">
      <c r="A54" s="27" t="s">
        <v>52</v>
      </c>
      <c r="B54" s="14">
        <f>50663-28472.606+28472.606-1260</f>
        <v>49403</v>
      </c>
      <c r="C54" s="14">
        <v>49402.559959999999</v>
      </c>
      <c r="D54" s="14">
        <f t="shared" si="0"/>
        <v>99.999109284861248</v>
      </c>
    </row>
    <row r="55" spans="1:4" s="22" customFormat="1" ht="93.75" hidden="1" customHeight="1">
      <c r="A55" s="28" t="s">
        <v>53</v>
      </c>
      <c r="B55" s="24"/>
      <c r="C55" s="24"/>
      <c r="D55" s="14" t="e">
        <f t="shared" si="0"/>
        <v>#DIV/0!</v>
      </c>
    </row>
    <row r="56" spans="1:4" s="22" customFormat="1" ht="47.25" hidden="1">
      <c r="A56" s="28" t="s">
        <v>54</v>
      </c>
      <c r="B56" s="24"/>
      <c r="C56" s="24"/>
      <c r="D56" s="14" t="e">
        <f t="shared" si="0"/>
        <v>#DIV/0!</v>
      </c>
    </row>
    <row r="57" spans="1:4" s="22" customFormat="1" ht="41.25" hidden="1" customHeight="1">
      <c r="A57" s="28" t="s">
        <v>55</v>
      </c>
      <c r="B57" s="24"/>
      <c r="C57" s="24"/>
      <c r="D57" s="14" t="e">
        <f t="shared" si="0"/>
        <v>#DIV/0!</v>
      </c>
    </row>
    <row r="58" spans="1:4" s="22" customFormat="1" ht="47.25" hidden="1">
      <c r="A58" s="28" t="s">
        <v>56</v>
      </c>
      <c r="B58" s="24"/>
      <c r="C58" s="24"/>
      <c r="D58" s="14" t="e">
        <f t="shared" si="0"/>
        <v>#DIV/0!</v>
      </c>
    </row>
    <row r="59" spans="1:4" ht="94.5">
      <c r="A59" s="27" t="s">
        <v>57</v>
      </c>
      <c r="B59" s="14">
        <v>0</v>
      </c>
      <c r="C59" s="14">
        <v>0</v>
      </c>
      <c r="D59" s="14">
        <v>0</v>
      </c>
    </row>
    <row r="60" spans="1:4" ht="22.5" customHeight="1">
      <c r="A60" s="27" t="s">
        <v>58</v>
      </c>
      <c r="B60" s="14">
        <f>1002.24-1002.24+1002.24-1002.24</f>
        <v>0</v>
      </c>
      <c r="C60" s="14">
        <v>0</v>
      </c>
      <c r="D60" s="14">
        <v>0</v>
      </c>
    </row>
    <row r="61" spans="1:4" ht="39.75" hidden="1" customHeight="1">
      <c r="A61" s="27" t="s">
        <v>59</v>
      </c>
      <c r="B61" s="14"/>
      <c r="C61" s="14"/>
      <c r="D61" s="14" t="e">
        <f t="shared" si="0"/>
        <v>#DIV/0!</v>
      </c>
    </row>
    <row r="62" spans="1:4" ht="37.5" hidden="1" customHeight="1">
      <c r="A62" s="27" t="s">
        <v>60</v>
      </c>
      <c r="B62" s="14"/>
      <c r="C62" s="14"/>
      <c r="D62" s="14" t="e">
        <f t="shared" si="0"/>
        <v>#DIV/0!</v>
      </c>
    </row>
    <row r="63" spans="1:4" ht="27" customHeight="1">
      <c r="A63" s="27" t="s">
        <v>61</v>
      </c>
      <c r="B63" s="14">
        <f>5655-1145.3-29.2</f>
        <v>4480.5</v>
      </c>
      <c r="C63" s="14">
        <v>4480.49413</v>
      </c>
      <c r="D63" s="14">
        <f t="shared" si="0"/>
        <v>99.99986898783618</v>
      </c>
    </row>
    <row r="64" spans="1:4" s="22" customFormat="1" ht="33" hidden="1" customHeight="1">
      <c r="A64" s="28" t="s">
        <v>62</v>
      </c>
      <c r="B64" s="24"/>
      <c r="C64" s="24"/>
      <c r="D64" s="14" t="e">
        <f t="shared" si="0"/>
        <v>#DIV/0!</v>
      </c>
    </row>
    <row r="65" spans="1:4" ht="173.25">
      <c r="A65" s="27" t="s">
        <v>63</v>
      </c>
      <c r="B65" s="14">
        <v>0</v>
      </c>
      <c r="C65" s="14">
        <v>0</v>
      </c>
      <c r="D65" s="14">
        <v>0</v>
      </c>
    </row>
    <row r="66" spans="1:4" ht="63" customHeight="1">
      <c r="A66" s="27" t="s">
        <v>64</v>
      </c>
      <c r="B66" s="14">
        <f>22374.9199999999-0.002-6456.755</f>
        <v>15918.162999999899</v>
      </c>
      <c r="C66" s="14">
        <v>15918.163</v>
      </c>
      <c r="D66" s="14">
        <f t="shared" si="0"/>
        <v>100.00000000000064</v>
      </c>
    </row>
    <row r="67" spans="1:4" s="22" customFormat="1" ht="27.75" hidden="1" customHeight="1">
      <c r="A67" s="28" t="s">
        <v>65</v>
      </c>
      <c r="B67" s="24"/>
      <c r="C67" s="24"/>
      <c r="D67" s="14" t="e">
        <f t="shared" si="0"/>
        <v>#DIV/0!</v>
      </c>
    </row>
    <row r="68" spans="1:4" s="22" customFormat="1" ht="29.25" hidden="1" customHeight="1">
      <c r="A68" s="28" t="s">
        <v>66</v>
      </c>
      <c r="B68" s="24"/>
      <c r="C68" s="24"/>
      <c r="D68" s="14" t="e">
        <f t="shared" si="0"/>
        <v>#DIV/0!</v>
      </c>
    </row>
    <row r="69" spans="1:4" ht="29.25" customHeight="1">
      <c r="A69" s="27" t="s">
        <v>67</v>
      </c>
      <c r="B69" s="14">
        <f>3371.07-3371.07+3371.07-1464.79+59.71</f>
        <v>1965.9900000000002</v>
      </c>
      <c r="C69" s="14">
        <v>1965.3113800000001</v>
      </c>
      <c r="D69" s="14">
        <f t="shared" si="0"/>
        <v>99.965482021780375</v>
      </c>
    </row>
    <row r="70" spans="1:4" s="22" customFormat="1" ht="29.25" hidden="1" customHeight="1">
      <c r="A70" s="28" t="s">
        <v>68</v>
      </c>
      <c r="B70" s="24"/>
      <c r="C70" s="24"/>
      <c r="D70" s="14" t="e">
        <f t="shared" si="0"/>
        <v>#DIV/0!</v>
      </c>
    </row>
    <row r="71" spans="1:4" s="22" customFormat="1" ht="28.5" hidden="1" customHeight="1">
      <c r="A71" s="28" t="s">
        <v>69</v>
      </c>
      <c r="B71" s="24"/>
      <c r="C71" s="24"/>
      <c r="D71" s="14" t="e">
        <f t="shared" si="0"/>
        <v>#DIV/0!</v>
      </c>
    </row>
    <row r="72" spans="1:4" ht="55.5" customHeight="1">
      <c r="A72" s="27" t="s">
        <v>70</v>
      </c>
      <c r="B72" s="21">
        <f>32365.32+0.002</f>
        <v>32365.322</v>
      </c>
      <c r="C72" s="21">
        <v>27930.329880000001</v>
      </c>
      <c r="D72" s="14">
        <f t="shared" si="0"/>
        <v>86.297086369170074</v>
      </c>
    </row>
    <row r="73" spans="1:4" ht="64.5" customHeight="1">
      <c r="A73" s="27" t="s">
        <v>71</v>
      </c>
      <c r="B73" s="21">
        <f>337.7562+112.5854</f>
        <v>450.34159999999997</v>
      </c>
      <c r="C73" s="14">
        <v>430.99259000000001</v>
      </c>
      <c r="D73" s="14">
        <f t="shared" si="0"/>
        <v>95.703481534905961</v>
      </c>
    </row>
    <row r="74" spans="1:4" ht="34.5" hidden="1" customHeight="1">
      <c r="A74" s="27" t="s">
        <v>72</v>
      </c>
      <c r="B74" s="21"/>
      <c r="C74" s="14"/>
      <c r="D74" s="14" t="e">
        <f t="shared" si="0"/>
        <v>#DIV/0!</v>
      </c>
    </row>
    <row r="75" spans="1:4" ht="62.25" customHeight="1">
      <c r="A75" s="27" t="s">
        <v>73</v>
      </c>
      <c r="B75" s="14">
        <v>0</v>
      </c>
      <c r="C75" s="14">
        <v>0</v>
      </c>
      <c r="D75" s="14">
        <v>0</v>
      </c>
    </row>
    <row r="76" spans="1:4" ht="34.5" customHeight="1">
      <c r="A76" s="27" t="s">
        <v>74</v>
      </c>
      <c r="B76" s="14">
        <f>5735.82-5735.82</f>
        <v>0</v>
      </c>
      <c r="C76" s="14">
        <v>0</v>
      </c>
      <c r="D76" s="14">
        <v>0</v>
      </c>
    </row>
    <row r="77" spans="1:4" ht="30.75" customHeight="1">
      <c r="A77" s="27" t="s">
        <v>75</v>
      </c>
      <c r="B77" s="14">
        <f>17104.7+15093.94-1211.44-1496</f>
        <v>29491.200000000001</v>
      </c>
      <c r="C77" s="14">
        <v>29491.187129999998</v>
      </c>
      <c r="D77" s="14">
        <f t="shared" ref="D77:D96" si="1">SUM(C77/B77*100)</f>
        <v>99.999956359863276</v>
      </c>
    </row>
    <row r="78" spans="1:4" ht="25.5" customHeight="1">
      <c r="A78" s="27" t="s">
        <v>76</v>
      </c>
      <c r="B78" s="14">
        <f>35723.89-369</f>
        <v>35354.89</v>
      </c>
      <c r="C78" s="14">
        <v>35354.659870000003</v>
      </c>
      <c r="D78" s="14">
        <f t="shared" si="1"/>
        <v>99.999349085798329</v>
      </c>
    </row>
    <row r="79" spans="1:4" ht="51" customHeight="1">
      <c r="A79" s="27" t="s">
        <v>77</v>
      </c>
      <c r="B79" s="14">
        <v>11809.85</v>
      </c>
      <c r="C79" s="14">
        <v>10699.61033</v>
      </c>
      <c r="D79" s="14">
        <f t="shared" si="1"/>
        <v>90.599036651608614</v>
      </c>
    </row>
    <row r="80" spans="1:4" ht="65.25" customHeight="1">
      <c r="A80" s="27" t="s">
        <v>78</v>
      </c>
      <c r="B80" s="14">
        <v>0</v>
      </c>
      <c r="C80" s="14">
        <v>0</v>
      </c>
      <c r="D80" s="14">
        <v>0</v>
      </c>
    </row>
    <row r="81" spans="1:5" ht="65.25" customHeight="1">
      <c r="A81" s="27" t="s">
        <v>79</v>
      </c>
      <c r="B81" s="14">
        <v>0</v>
      </c>
      <c r="C81" s="14">
        <v>0</v>
      </c>
      <c r="D81" s="14">
        <v>0</v>
      </c>
    </row>
    <row r="82" spans="1:5" ht="64.5" customHeight="1">
      <c r="A82" s="27" t="s">
        <v>80</v>
      </c>
      <c r="B82" s="14">
        <v>34800</v>
      </c>
      <c r="C82" s="14">
        <v>34469.298450000002</v>
      </c>
      <c r="D82" s="14">
        <f t="shared" si="1"/>
        <v>99.049708189655178</v>
      </c>
    </row>
    <row r="83" spans="1:5" ht="54.75" customHeight="1">
      <c r="A83" s="27" t="s">
        <v>81</v>
      </c>
      <c r="B83" s="14">
        <v>777</v>
      </c>
      <c r="C83" s="14">
        <v>777</v>
      </c>
      <c r="D83" s="14">
        <f t="shared" si="1"/>
        <v>100</v>
      </c>
    </row>
    <row r="84" spans="1:5" ht="19.5" customHeight="1">
      <c r="A84" s="29" t="s">
        <v>82</v>
      </c>
      <c r="B84" s="19">
        <f>SUM(B36:B83)</f>
        <v>449144.20259999984</v>
      </c>
      <c r="C84" s="19">
        <f>SUM(C36:C83)</f>
        <v>438055.55046</v>
      </c>
      <c r="D84" s="20">
        <f t="shared" si="1"/>
        <v>97.531159909042572</v>
      </c>
    </row>
    <row r="85" spans="1:5" s="22" customFormat="1" ht="15.75">
      <c r="A85" s="30"/>
      <c r="B85" s="31"/>
      <c r="C85" s="31"/>
    </row>
    <row r="86" spans="1:5" ht="40.5" customHeight="1">
      <c r="A86" s="46" t="s">
        <v>83</v>
      </c>
      <c r="B86" s="46"/>
      <c r="C86" s="46"/>
      <c r="D86" s="46"/>
      <c r="E86" s="46"/>
    </row>
    <row r="87" spans="1:5" ht="18.75">
      <c r="A87" s="5"/>
      <c r="B87" s="32"/>
    </row>
    <row r="88" spans="1:5" ht="42.75" customHeight="1">
      <c r="A88" s="8" t="s">
        <v>84</v>
      </c>
      <c r="B88" s="9" t="s">
        <v>9</v>
      </c>
      <c r="C88" s="10" t="s">
        <v>10</v>
      </c>
      <c r="D88" s="8" t="s">
        <v>11</v>
      </c>
    </row>
    <row r="89" spans="1:5" ht="53.25" customHeight="1">
      <c r="A89" s="27" t="s">
        <v>85</v>
      </c>
      <c r="B89" s="13">
        <v>1000</v>
      </c>
      <c r="C89" s="13">
        <v>822.63989000000004</v>
      </c>
      <c r="D89" s="13">
        <f t="shared" si="1"/>
        <v>82.263989000000009</v>
      </c>
    </row>
    <row r="90" spans="1:5" ht="78.75" customHeight="1">
      <c r="A90" s="17" t="s">
        <v>86</v>
      </c>
      <c r="B90" s="13">
        <f>18853-18853+18853</f>
        <v>18853</v>
      </c>
      <c r="C90" s="13">
        <v>0</v>
      </c>
      <c r="D90" s="13">
        <f t="shared" si="1"/>
        <v>0</v>
      </c>
    </row>
    <row r="91" spans="1:5" ht="95.25" customHeight="1">
      <c r="A91" s="17" t="s">
        <v>87</v>
      </c>
      <c r="B91" s="13">
        <f>225+191</f>
        <v>416</v>
      </c>
      <c r="C91" s="13">
        <v>395.16699999999997</v>
      </c>
      <c r="D91" s="13">
        <f t="shared" si="1"/>
        <v>94.992067307692295</v>
      </c>
    </row>
    <row r="92" spans="1:5" ht="37.5" customHeight="1">
      <c r="A92" s="17" t="s">
        <v>88</v>
      </c>
      <c r="B92" s="13">
        <f>3387+861</f>
        <v>4248</v>
      </c>
      <c r="C92" s="13">
        <v>3124.7141099999999</v>
      </c>
      <c r="D92" s="13">
        <f t="shared" si="1"/>
        <v>73.557300141242933</v>
      </c>
    </row>
    <row r="93" spans="1:5" ht="69.75" customHeight="1">
      <c r="A93" s="17" t="s">
        <v>89</v>
      </c>
      <c r="B93" s="13">
        <v>1123</v>
      </c>
      <c r="C93" s="13">
        <v>1123</v>
      </c>
      <c r="D93" s="13">
        <f t="shared" si="1"/>
        <v>100</v>
      </c>
    </row>
    <row r="94" spans="1:5" ht="27" customHeight="1">
      <c r="A94" s="29" t="s">
        <v>82</v>
      </c>
      <c r="B94" s="19">
        <f>SUM(B89:B93)</f>
        <v>25640</v>
      </c>
      <c r="C94" s="19">
        <f>SUM(C89:C93)</f>
        <v>5465.5209999999997</v>
      </c>
      <c r="D94" s="19">
        <f t="shared" si="1"/>
        <v>21.316384555382214</v>
      </c>
    </row>
    <row r="95" spans="1:5" ht="15.75">
      <c r="A95" s="33"/>
      <c r="B95" s="34"/>
    </row>
    <row r="96" spans="1:5" ht="22.5" customHeight="1">
      <c r="A96" s="35" t="s">
        <v>90</v>
      </c>
      <c r="B96" s="36">
        <f>B94+B84+B32</f>
        <v>871821.19259999983</v>
      </c>
      <c r="C96" s="36">
        <f>C94+C84+C32</f>
        <v>837595.14555000002</v>
      </c>
      <c r="D96" s="37">
        <f t="shared" si="1"/>
        <v>96.074189599827378</v>
      </c>
    </row>
    <row r="97" spans="1:2" s="22" customFormat="1" ht="15.75">
      <c r="A97" s="38"/>
      <c r="B97" s="39"/>
    </row>
    <row r="98" spans="1:2" s="40" customFormat="1" ht="18.75">
      <c r="A98" s="41"/>
      <c r="B98" s="22"/>
    </row>
    <row r="99" spans="1:2" s="40" customFormat="1" ht="18.75">
      <c r="A99" s="41"/>
      <c r="B99" s="42"/>
    </row>
    <row r="100" spans="1:2" s="40" customFormat="1" ht="18.75">
      <c r="A100" s="41"/>
      <c r="B100" s="42"/>
    </row>
    <row r="101" spans="1:2" s="22" customFormat="1" ht="15">
      <c r="A101" s="43"/>
      <c r="B101" s="44"/>
    </row>
    <row r="102" spans="1:2" s="22" customFormat="1">
      <c r="A102" s="45"/>
      <c r="B102" s="44"/>
    </row>
    <row r="103" spans="1:2" s="22" customFormat="1">
      <c r="A103" s="45"/>
      <c r="B103" s="44"/>
    </row>
    <row r="104" spans="1:2" s="22" customFormat="1">
      <c r="A104" s="45"/>
      <c r="B104" s="44"/>
    </row>
    <row r="105" spans="1:2" s="22" customFormat="1">
      <c r="A105" s="45"/>
      <c r="B105" s="44"/>
    </row>
    <row r="106" spans="1:2" s="22" customFormat="1">
      <c r="A106" s="45"/>
      <c r="B106" s="44"/>
    </row>
    <row r="107" spans="1:2" s="22" customFormat="1">
      <c r="A107" s="45"/>
      <c r="B107" s="44"/>
    </row>
    <row r="108" spans="1:2" s="22" customFormat="1">
      <c r="A108" s="45"/>
      <c r="B108" s="44"/>
    </row>
    <row r="109" spans="1:2" s="22" customFormat="1">
      <c r="A109" s="45"/>
      <c r="B109" s="44"/>
    </row>
    <row r="110" spans="1:2" s="22" customFormat="1">
      <c r="A110" s="45"/>
      <c r="B110" s="44"/>
    </row>
    <row r="111" spans="1:2" s="22" customFormat="1">
      <c r="A111" s="45"/>
      <c r="B111" s="44"/>
    </row>
    <row r="112" spans="1:2" s="22" customFormat="1">
      <c r="A112" s="45"/>
      <c r="B112" s="44"/>
    </row>
    <row r="113" spans="1:2" s="22" customFormat="1">
      <c r="A113" s="45"/>
      <c r="B113" s="44"/>
    </row>
    <row r="114" spans="1:2" s="22" customFormat="1">
      <c r="A114" s="45"/>
      <c r="B114" s="44"/>
    </row>
    <row r="115" spans="1:2" s="22" customFormat="1">
      <c r="A115" s="45"/>
      <c r="B115" s="44"/>
    </row>
    <row r="116" spans="1:2" s="22" customFormat="1">
      <c r="A116" s="45"/>
      <c r="B116" s="44"/>
    </row>
    <row r="117" spans="1:2" s="22" customFormat="1">
      <c r="A117" s="45"/>
      <c r="B117" s="44"/>
    </row>
    <row r="118" spans="1:2" s="22" customFormat="1">
      <c r="A118" s="45"/>
      <c r="B118" s="44"/>
    </row>
    <row r="119" spans="1:2" s="22" customFormat="1">
      <c r="A119" s="45"/>
      <c r="B119" s="44"/>
    </row>
    <row r="120" spans="1:2" s="22" customFormat="1">
      <c r="A120" s="45"/>
      <c r="B120" s="44"/>
    </row>
    <row r="121" spans="1:2" s="22" customFormat="1">
      <c r="A121" s="45"/>
      <c r="B121" s="44"/>
    </row>
    <row r="122" spans="1:2" s="22" customFormat="1">
      <c r="A122" s="45"/>
      <c r="B122" s="44"/>
    </row>
    <row r="123" spans="1:2" s="22" customFormat="1">
      <c r="A123" s="45"/>
      <c r="B123" s="44"/>
    </row>
    <row r="124" spans="1:2" s="22" customFormat="1">
      <c r="A124" s="45"/>
      <c r="B124" s="44"/>
    </row>
    <row r="125" spans="1:2" s="22" customFormat="1">
      <c r="A125" s="45"/>
      <c r="B125" s="44"/>
    </row>
    <row r="126" spans="1:2" s="22" customFormat="1">
      <c r="A126" s="45"/>
      <c r="B126" s="44"/>
    </row>
    <row r="127" spans="1:2" s="22" customFormat="1">
      <c r="A127" s="45"/>
      <c r="B127" s="44"/>
    </row>
    <row r="128" spans="1:2" s="22" customFormat="1">
      <c r="A128" s="45"/>
      <c r="B128" s="44"/>
    </row>
    <row r="129" spans="1:2" s="22" customFormat="1">
      <c r="A129" s="45"/>
      <c r="B129" s="44"/>
    </row>
    <row r="130" spans="1:2" s="22" customFormat="1">
      <c r="A130" s="45"/>
      <c r="B130" s="44"/>
    </row>
    <row r="131" spans="1:2" s="22" customFormat="1">
      <c r="A131" s="45"/>
      <c r="B131" s="44"/>
    </row>
    <row r="132" spans="1:2" s="22" customFormat="1">
      <c r="A132" s="45"/>
      <c r="B132" s="44"/>
    </row>
    <row r="133" spans="1:2" s="22" customFormat="1">
      <c r="A133" s="45"/>
      <c r="B133" s="44"/>
    </row>
    <row r="134" spans="1:2" s="22" customFormat="1">
      <c r="A134" s="45"/>
      <c r="B134" s="44"/>
    </row>
    <row r="135" spans="1:2" s="22" customFormat="1">
      <c r="A135" s="45"/>
      <c r="B135" s="44"/>
    </row>
    <row r="136" spans="1:2" s="22" customFormat="1">
      <c r="A136" s="45"/>
      <c r="B136" s="44"/>
    </row>
    <row r="137" spans="1:2" s="22" customFormat="1">
      <c r="A137" s="45"/>
      <c r="B137" s="44"/>
    </row>
    <row r="138" spans="1:2" s="22" customFormat="1">
      <c r="A138" s="45"/>
      <c r="B138" s="44"/>
    </row>
    <row r="139" spans="1:2" s="22" customFormat="1">
      <c r="A139" s="45"/>
      <c r="B139" s="44"/>
    </row>
    <row r="140" spans="1:2" s="22" customFormat="1">
      <c r="A140" s="45"/>
      <c r="B140" s="44"/>
    </row>
    <row r="141" spans="1:2" s="22" customFormat="1">
      <c r="A141" s="45"/>
      <c r="B141" s="44"/>
    </row>
    <row r="142" spans="1:2" s="22" customFormat="1">
      <c r="A142" s="45"/>
      <c r="B142" s="44"/>
    </row>
    <row r="143" spans="1:2" s="22" customFormat="1">
      <c r="A143" s="45"/>
      <c r="B143" s="44"/>
    </row>
    <row r="144" spans="1:2" s="22" customFormat="1">
      <c r="A144" s="45"/>
      <c r="B144" s="44"/>
    </row>
    <row r="145" spans="1:2" s="22" customFormat="1">
      <c r="A145" s="45"/>
      <c r="B145" s="44"/>
    </row>
    <row r="146" spans="1:2" s="22" customFormat="1">
      <c r="A146" s="45"/>
      <c r="B146" s="44"/>
    </row>
    <row r="147" spans="1:2" s="22" customFormat="1">
      <c r="A147" s="45"/>
      <c r="B147" s="44"/>
    </row>
    <row r="148" spans="1:2" s="22" customFormat="1">
      <c r="A148" s="45"/>
      <c r="B148" s="44"/>
    </row>
    <row r="149" spans="1:2" s="22" customFormat="1">
      <c r="A149" s="45"/>
      <c r="B149" s="44"/>
    </row>
    <row r="150" spans="1:2" s="22" customFormat="1">
      <c r="A150" s="45"/>
      <c r="B150" s="44"/>
    </row>
    <row r="151" spans="1:2" s="22" customFormat="1">
      <c r="A151" s="45"/>
      <c r="B151" s="44"/>
    </row>
    <row r="152" spans="1:2" s="22" customFormat="1">
      <c r="A152" s="45"/>
      <c r="B152" s="44"/>
    </row>
    <row r="153" spans="1:2" s="22" customFormat="1">
      <c r="A153" s="45"/>
      <c r="B153" s="44"/>
    </row>
    <row r="154" spans="1:2" s="22" customFormat="1">
      <c r="A154" s="45"/>
      <c r="B154" s="44"/>
    </row>
    <row r="155" spans="1:2" s="22" customFormat="1">
      <c r="A155" s="45"/>
      <c r="B155" s="44"/>
    </row>
    <row r="156" spans="1:2" s="22" customFormat="1">
      <c r="A156" s="45"/>
      <c r="B156" s="44"/>
    </row>
    <row r="157" spans="1:2" s="22" customFormat="1">
      <c r="A157" s="45"/>
      <c r="B157" s="44"/>
    </row>
    <row r="158" spans="1:2" s="22" customFormat="1">
      <c r="A158" s="45"/>
      <c r="B158" s="44"/>
    </row>
    <row r="159" spans="1:2" s="22" customFormat="1">
      <c r="A159" s="45"/>
      <c r="B159" s="44"/>
    </row>
    <row r="160" spans="1:2" s="22" customFormat="1">
      <c r="A160" s="45"/>
      <c r="B160" s="44"/>
    </row>
    <row r="161" spans="1:6" s="22" customFormat="1">
      <c r="A161" s="45"/>
      <c r="B161" s="44"/>
    </row>
    <row r="162" spans="1:6" s="22" customFormat="1">
      <c r="A162" s="45"/>
      <c r="B162" s="44"/>
    </row>
    <row r="163" spans="1:6" s="22" customFormat="1">
      <c r="A163" s="45"/>
      <c r="B163" s="44"/>
    </row>
    <row r="164" spans="1:6" s="22" customFormat="1">
      <c r="A164" s="45"/>
      <c r="B164" s="44"/>
    </row>
    <row r="165" spans="1:6" s="22" customFormat="1">
      <c r="A165" s="45"/>
      <c r="B165" s="44"/>
    </row>
    <row r="166" spans="1:6" s="22" customFormat="1">
      <c r="A166" s="45"/>
      <c r="B166" s="44"/>
    </row>
    <row r="167" spans="1:6" s="22" customFormat="1">
      <c r="A167" s="45"/>
      <c r="B167" s="44"/>
    </row>
    <row r="168" spans="1:6" s="22" customFormat="1">
      <c r="A168" s="45"/>
      <c r="B168" s="44"/>
    </row>
    <row r="169" spans="1:6" s="22" customFormat="1">
      <c r="A169" s="45"/>
      <c r="B169" s="44"/>
    </row>
    <row r="170" spans="1:6" s="22" customFormat="1">
      <c r="A170" s="45"/>
      <c r="B170" s="44"/>
    </row>
    <row r="171" spans="1:6" s="22" customFormat="1">
      <c r="A171" s="45"/>
      <c r="B171" s="44"/>
    </row>
    <row r="172" spans="1:6" s="22" customFormat="1">
      <c r="A172" s="45"/>
      <c r="B172" s="44"/>
    </row>
    <row r="173" spans="1:6" s="22" customFormat="1">
      <c r="A173" s="45"/>
      <c r="B173" s="44"/>
    </row>
    <row r="174" spans="1:6" s="22" customFormat="1">
      <c r="A174" s="45"/>
      <c r="B174" s="44"/>
    </row>
    <row r="175" spans="1:6" s="22" customFormat="1">
      <c r="A175" s="1"/>
      <c r="B175" s="2"/>
      <c r="C175" s="3"/>
      <c r="D175" s="3"/>
      <c r="E175" s="3"/>
      <c r="F175" s="3"/>
    </row>
    <row r="176" spans="1:6" s="22" customFormat="1">
      <c r="A176" s="1"/>
      <c r="B176" s="2"/>
      <c r="C176" s="3"/>
      <c r="D176" s="3"/>
      <c r="E176" s="3"/>
      <c r="F176" s="3"/>
    </row>
    <row r="177" spans="1:6" s="22" customFormat="1">
      <c r="A177" s="1"/>
      <c r="B177" s="2"/>
      <c r="C177" s="3"/>
      <c r="D177" s="3"/>
      <c r="E177" s="3"/>
      <c r="F177" s="3"/>
    </row>
    <row r="178" spans="1:6" s="22" customFormat="1">
      <c r="A178" s="1"/>
      <c r="B178" s="2"/>
      <c r="C178" s="3"/>
      <c r="D178" s="3"/>
      <c r="E178" s="3"/>
      <c r="F178" s="3"/>
    </row>
    <row r="179" spans="1:6" s="22" customFormat="1">
      <c r="A179" s="1"/>
      <c r="B179" s="2"/>
      <c r="C179" s="3"/>
      <c r="D179" s="3"/>
      <c r="E179" s="3"/>
      <c r="F179" s="3"/>
    </row>
    <row r="180" spans="1:6" s="22" customFormat="1">
      <c r="A180" s="1"/>
      <c r="B180" s="2"/>
      <c r="C180" s="3"/>
      <c r="D180" s="3"/>
      <c r="E180" s="3"/>
      <c r="F180" s="3"/>
    </row>
    <row r="181" spans="1:6" s="22" customFormat="1">
      <c r="A181" s="1"/>
      <c r="B181" s="2"/>
      <c r="C181" s="3"/>
      <c r="D181" s="3"/>
      <c r="E181" s="3"/>
      <c r="F181" s="3"/>
    </row>
    <row r="182" spans="1:6" s="22" customFormat="1">
      <c r="A182" s="1"/>
      <c r="B182" s="2"/>
      <c r="C182" s="3"/>
      <c r="D182" s="3"/>
      <c r="E182" s="3"/>
      <c r="F182" s="3"/>
    </row>
    <row r="183" spans="1:6" s="22" customFormat="1">
      <c r="A183" s="1"/>
      <c r="B183" s="2"/>
      <c r="C183" s="3"/>
      <c r="D183" s="3"/>
      <c r="E183" s="3"/>
      <c r="F183" s="3"/>
    </row>
    <row r="184" spans="1:6" s="22" customFormat="1">
      <c r="A184" s="1"/>
      <c r="B184" s="2"/>
      <c r="C184" s="3"/>
      <c r="D184" s="3"/>
      <c r="E184" s="3"/>
      <c r="F184" s="3"/>
    </row>
    <row r="185" spans="1:6" s="22" customFormat="1">
      <c r="A185" s="1"/>
      <c r="B185" s="2"/>
      <c r="C185" s="3"/>
      <c r="D185" s="3"/>
      <c r="E185" s="3"/>
      <c r="F185" s="3"/>
    </row>
    <row r="186" spans="1:6" s="22" customFormat="1">
      <c r="A186" s="1"/>
      <c r="B186" s="2"/>
      <c r="C186" s="3"/>
      <c r="D186" s="3"/>
      <c r="E186" s="3"/>
      <c r="F186" s="3"/>
    </row>
    <row r="187" spans="1:6" s="22" customFormat="1">
      <c r="A187" s="1"/>
      <c r="B187" s="2"/>
      <c r="C187" s="3"/>
      <c r="D187" s="3"/>
      <c r="E187" s="3"/>
      <c r="F187" s="3"/>
    </row>
    <row r="188" spans="1:6" s="22" customFormat="1">
      <c r="A188" s="1"/>
      <c r="B188" s="2"/>
      <c r="C188" s="3"/>
      <c r="D188" s="3"/>
      <c r="E188" s="3"/>
      <c r="F188" s="3"/>
    </row>
    <row r="189" spans="1:6" s="22" customFormat="1">
      <c r="A189" s="1"/>
      <c r="B189" s="2"/>
      <c r="C189" s="3"/>
      <c r="D189" s="3"/>
      <c r="E189" s="3"/>
      <c r="F189" s="3"/>
    </row>
    <row r="190" spans="1:6" s="22" customFormat="1">
      <c r="A190" s="1"/>
      <c r="B190" s="2"/>
      <c r="C190" s="3"/>
      <c r="D190" s="3"/>
      <c r="E190" s="3"/>
      <c r="F190" s="3"/>
    </row>
    <row r="191" spans="1:6" s="22" customFormat="1">
      <c r="A191" s="1"/>
      <c r="B191" s="2"/>
      <c r="C191" s="3"/>
      <c r="D191" s="3"/>
      <c r="E191" s="3"/>
      <c r="F191" s="3"/>
    </row>
    <row r="192" spans="1:6" s="22" customFormat="1">
      <c r="A192" s="1"/>
      <c r="B192" s="2"/>
      <c r="C192" s="3"/>
      <c r="D192" s="3"/>
      <c r="E192" s="3"/>
      <c r="F192" s="3"/>
    </row>
  </sheetData>
  <mergeCells count="10">
    <mergeCell ref="A86:E86"/>
    <mergeCell ref="C1:E1"/>
    <mergeCell ref="C2:E2"/>
    <mergeCell ref="C3:E3"/>
    <mergeCell ref="C4:E4"/>
    <mergeCell ref="C5:E5"/>
    <mergeCell ref="B6:D6"/>
    <mergeCell ref="A7:D7"/>
    <mergeCell ref="A9:D9"/>
    <mergeCell ref="A34:E34"/>
  </mergeCells>
  <phoneticPr fontId="0" type="noConversion"/>
  <pageMargins left="0.47244099999999989" right="0.19684999999999997" top="0.39370099999999991" bottom="0.19684999999999997" header="0.15748000000000001" footer="0"/>
  <pageSetup paperSize="9" scale="81" firstPageNumber="4294967295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Р7-Офис/7.2.2.36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 2023-25</vt:lpstr>
      <vt:lpstr>'субсиии,субвенции 2023-25'!Область_печати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revision>31</cp:revision>
  <cp:lastPrinted>2024-03-29T08:20:00Z</cp:lastPrinted>
  <dcterms:created xsi:type="dcterms:W3CDTF">1996-10-08T23:32:00Z</dcterms:created>
  <dcterms:modified xsi:type="dcterms:W3CDTF">2024-03-29T08:20:03Z</dcterms:modified>
  <cp:version>730895</cp:version>
</cp:coreProperties>
</file>