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уальная версия 2024\24.09.2024\"/>
    </mc:Choice>
  </mc:AlternateContent>
  <bookViews>
    <workbookView xWindow="360" yWindow="15" windowWidth="20955" windowHeight="9720"/>
  </bookViews>
  <sheets>
    <sheet name="субсиии,субвенции 2024-2026" sheetId="1" r:id="rId1"/>
  </sheets>
  <definedNames>
    <definedName name="_xlnm.Print_Area" localSheetId="0">'субсиии,субвенции 2024-2026'!$A$1:$D$71</definedName>
  </definedNames>
  <calcPr calcId="152511"/>
</workbook>
</file>

<file path=xl/calcChain.xml><?xml version="1.0" encoding="utf-8"?>
<calcChain xmlns="http://schemas.openxmlformats.org/spreadsheetml/2006/main">
  <c r="D68" i="1" l="1"/>
  <c r="C68" i="1"/>
  <c r="B64" i="1"/>
  <c r="B68" i="1" s="1"/>
  <c r="B63" i="1"/>
  <c r="C55" i="1"/>
  <c r="B55" i="1"/>
  <c r="C54" i="1"/>
  <c r="B54" i="1"/>
  <c r="C52" i="1"/>
  <c r="B52" i="1"/>
  <c r="B48" i="1"/>
  <c r="B47" i="1"/>
  <c r="B44" i="1"/>
  <c r="D40" i="1"/>
  <c r="C40" i="1"/>
  <c r="B40" i="1"/>
  <c r="D39" i="1"/>
  <c r="C39" i="1"/>
  <c r="B39" i="1"/>
  <c r="B37" i="1"/>
  <c r="D36" i="1"/>
  <c r="C36" i="1"/>
  <c r="B36" i="1"/>
  <c r="D34" i="1"/>
  <c r="C34" i="1"/>
  <c r="B34" i="1"/>
  <c r="B28" i="1"/>
  <c r="D27" i="1"/>
  <c r="C27" i="1"/>
  <c r="B27" i="1"/>
  <c r="D21" i="1"/>
  <c r="C21" i="1"/>
  <c r="B21" i="1"/>
  <c r="B20" i="1"/>
  <c r="D17" i="1"/>
  <c r="C17" i="1"/>
  <c r="B17" i="1"/>
  <c r="D16" i="1"/>
  <c r="C16" i="1"/>
  <c r="B16" i="1"/>
  <c r="B15" i="1"/>
  <c r="D14" i="1"/>
  <c r="C14" i="1"/>
  <c r="B14" i="1"/>
  <c r="D30" i="1" l="1"/>
  <c r="B30" i="1"/>
  <c r="C30" i="1"/>
  <c r="D56" i="1"/>
  <c r="C56" i="1"/>
  <c r="C70" i="1" s="1"/>
  <c r="B56" i="1"/>
  <c r="B70" i="1" s="1"/>
  <c r="D70" i="1" l="1"/>
</calcChain>
</file>

<file path=xl/sharedStrings.xml><?xml version="1.0" encoding="utf-8"?>
<sst xmlns="http://schemas.openxmlformats.org/spreadsheetml/2006/main" count="73" uniqueCount="65">
  <si>
    <t>Приложение 5</t>
  </si>
  <si>
    <t>к решению Совета депутатов</t>
  </si>
  <si>
    <t>городского округа Серебряные Пруды</t>
  </si>
  <si>
    <t>Московской области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</si>
  <si>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</si>
  <si>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</si>
  <si>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1.1 Предельные размеры субвенций, предоставляемых городскому округу Серебряные Пруды 
Московской области из бюджета Московской области</t>
  </si>
  <si>
    <t>Наименование субвенции</t>
  </si>
  <si>
    <t>2024 год</t>
  </si>
  <si>
    <t>2025 год</t>
  </si>
  <si>
    <t>2026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</si>
  <si>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</si>
  <si>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</si>
  <si>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</si>
  <si>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</si>
  <si>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</si>
  <si>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</si>
  <si>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</si>
  <si>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Предоставление жилищного сертификата и единовременной социальной выплаты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</si>
  <si>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</si>
  <si>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</si>
  <si>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</si>
  <si>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</si>
  <si>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</si>
  <si>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</si>
  <si>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</si>
  <si>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</si>
  <si>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</si>
  <si>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Итого</t>
  </si>
  <si>
    <t>1.2 Предельные размеры субсидий, предоставляемых городскому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</si>
  <si>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</si>
  <si>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</si>
  <si>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</si>
  <si>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</si>
  <si>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</si>
  <si>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</si>
  <si>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</si>
  <si>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</si>
  <si>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</si>
  <si>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</si>
  <si>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</si>
  <si>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</si>
  <si>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</si>
  <si>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Строительство и реконструкция объектов водоснабжения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</si>
  <si>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</si>
  <si>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Субсидия на капитальный ремонт сетей водоснабжения, водоотведения, теплоснабжения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</si>
  <si>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</si>
  <si>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</si>
  <si>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строительству и реконструкции объектов теплоснабжения</t>
  </si>
  <si>
    <t xml:space="preserve">Реализация мероприятий по капитальному ремонту объектов теплоснабжения 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</si>
  <si>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</si>
  <si>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Реализация мероприятий по капитальному ремонту сетей теплоснабжения на территории муниципальных образований</t>
  </si>
  <si>
    <t xml:space="preserve">Итого </t>
  </si>
  <si>
    <t>1.3 Иные межбюджетные трансферты, предоставляемых городскому округу Серебряные Пруды Московской области из бюджета Московской области</t>
  </si>
  <si>
    <t>Наименование иных межбюджетных трансфертов</t>
  </si>
  <si>
    <t>Обеспечение условий для функционирования центров образования естественно-научной и технологической направленностей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</si>
  <si>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</si>
  <si>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Государственная поддержка отрасли культуры (в части поддержки лучших сельских учреждений культуры)</t>
  </si>
  <si>
    <t>Государственная поддержка отрасли культуры (в части поддержки лучших работников сельских учреждений культуры)</t>
  </si>
  <si>
    <t>Финансовое обеспечение расходов в связи с освобождением семей отдельных категорий граждан от платы, взымаемой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</si>
  <si>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Реализация первоочередных мероприятий по капитальному ремонту, приобретению, монтажу и вводу в эксплуатацию объектов теплоснабжения ( в том числе технологическое присоединение)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</si>
  <si>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</si>
  <si>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Всего межбюджетных трансфертов</t>
  </si>
  <si>
    <t>".</t>
  </si>
  <si>
    <r>
      <t xml:space="preserve">Субвенции, субсидии и иные межбюджетные трансферты, предоставляемые городскому округу Серебряные Пруды Московской области из бюджета Московской области на 2024 год и на плановый период 2025 и 2026 годов
</t>
    </r>
    <r>
      <rPr>
        <sz val="14"/>
        <rFont val="Arial"/>
        <family val="2"/>
        <charset val="204"/>
      </rPr>
      <t>(в редакции решения Совета депутатов городского округа Серебряные Пруды Московской области от 24.09.2024 №208/33)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</si>
</sst>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00"/>
    <numFmt numFmtId="166" formatCode="#,##0.000000"/>
    <numFmt numFmtId="167" formatCode="#,##0.000"/>
  </numFmts>
  <fonts count="30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2"/>
      <name val="Arial"/>
    </font>
    <font>
      <sz val="14"/>
      <name val="Arial"/>
    </font>
    <font>
      <b/>
      <sz val="14"/>
      <name val="Arial"/>
    </font>
    <font>
      <b/>
      <sz val="12"/>
      <name val="Times New Roman"/>
    </font>
    <font>
      <sz val="12"/>
      <name val="Times New Roman"/>
    </font>
    <font>
      <sz val="10"/>
      <color indexed="2"/>
      <name val="Arial"/>
    </font>
    <font>
      <b/>
      <sz val="12"/>
      <color indexed="2"/>
      <name val="Times New Roman"/>
    </font>
    <font>
      <sz val="14"/>
      <color indexed="2"/>
      <name val="Arial"/>
    </font>
    <font>
      <sz val="14"/>
      <name val="Times New Roman"/>
    </font>
    <font>
      <sz val="11"/>
      <name val="Times New Roman"/>
    </font>
    <font>
      <b/>
      <sz val="14"/>
      <name val="Arial"/>
      <family val="2"/>
      <charset val="204"/>
    </font>
    <font>
      <sz val="14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84">
    <xf numFmtId="0" fontId="0" fillId="0" borderId="0" xfId="0"/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right"/>
    </xf>
    <xf numFmtId="0" fontId="13" fillId="24" borderId="0" xfId="0" applyFont="1" applyFill="1"/>
    <xf numFmtId="0" fontId="0" fillId="24" borderId="0" xfId="0" applyFill="1"/>
    <xf numFmtId="164" fontId="17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13" fillId="0" borderId="0" xfId="0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19" fillId="0" borderId="0" xfId="0" applyFont="1" applyAlignment="1">
      <alignment wrapText="1"/>
    </xf>
    <xf numFmtId="0" fontId="13" fillId="0" borderId="0" xfId="0" applyFont="1"/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24" borderId="10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165" fontId="22" fillId="0" borderId="10" xfId="0" applyNumberFormat="1" applyFont="1" applyBorder="1" applyAlignment="1">
      <alignment horizontal="center" vertical="center" wrapText="1"/>
    </xf>
    <xf numFmtId="165" fontId="22" fillId="24" borderId="10" xfId="0" applyNumberFormat="1" applyFont="1" applyFill="1" applyBorder="1" applyAlignment="1">
      <alignment horizontal="center" vertical="center"/>
    </xf>
    <xf numFmtId="165" fontId="13" fillId="24" borderId="11" xfId="0" applyNumberFormat="1" applyFont="1" applyFill="1" applyBorder="1" applyAlignment="1">
      <alignment horizontal="center" vertical="center"/>
    </xf>
    <xf numFmtId="165" fontId="22" fillId="24" borderId="10" xfId="0" applyNumberFormat="1" applyFont="1" applyFill="1" applyBorder="1" applyAlignment="1">
      <alignment horizontal="center" vertical="center" wrapText="1"/>
    </xf>
    <xf numFmtId="165" fontId="13" fillId="24" borderId="12" xfId="0" applyNumberFormat="1" applyFont="1" applyFill="1" applyBorder="1" applyAlignment="1">
      <alignment horizontal="center" vertical="center"/>
    </xf>
    <xf numFmtId="4" fontId="22" fillId="0" borderId="10" xfId="0" applyNumberFormat="1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165" fontId="22" fillId="0" borderId="13" xfId="0" applyNumberFormat="1" applyFont="1" applyBorder="1" applyAlignment="1">
      <alignment horizontal="center" vertical="center" wrapText="1"/>
    </xf>
    <xf numFmtId="2" fontId="22" fillId="0" borderId="10" xfId="0" applyNumberFormat="1" applyFont="1" applyBorder="1" applyAlignment="1">
      <alignment horizontal="left" vertical="center" wrapText="1"/>
    </xf>
    <xf numFmtId="0" fontId="21" fillId="0" borderId="14" xfId="0" applyFont="1" applyBorder="1" applyAlignment="1">
      <alignment horizontal="center" vertical="center" wrapText="1"/>
    </xf>
    <xf numFmtId="165" fontId="21" fillId="0" borderId="14" xfId="0" applyNumberFormat="1" applyFont="1" applyBorder="1" applyAlignment="1">
      <alignment horizontal="center" vertical="center" wrapText="1"/>
    </xf>
    <xf numFmtId="165" fontId="21" fillId="24" borderId="10" xfId="0" applyNumberFormat="1" applyFont="1" applyFill="1" applyBorder="1" applyAlignment="1">
      <alignment horizontal="center" vertical="center" wrapText="1"/>
    </xf>
    <xf numFmtId="165" fontId="21" fillId="24" borderId="12" xfId="0" applyNumberFormat="1" applyFont="1" applyFill="1" applyBorder="1" applyAlignment="1">
      <alignment horizontal="center" vertical="center" wrapText="1"/>
    </xf>
    <xf numFmtId="4" fontId="21" fillId="0" borderId="10" xfId="0" applyNumberFormat="1" applyFont="1" applyBorder="1" applyAlignment="1">
      <alignment horizontal="center" vertical="center" wrapText="1"/>
    </xf>
    <xf numFmtId="4" fontId="21" fillId="24" borderId="10" xfId="0" applyNumberFormat="1" applyFont="1" applyFill="1" applyBorder="1" applyAlignment="1">
      <alignment horizontal="center" vertical="center" wrapText="1"/>
    </xf>
    <xf numFmtId="0" fontId="13" fillId="24" borderId="12" xfId="0" applyFont="1" applyFill="1" applyBorder="1" applyAlignment="1">
      <alignment horizontal="center" vertical="center"/>
    </xf>
    <xf numFmtId="0" fontId="13" fillId="24" borderId="15" xfId="0" applyFont="1" applyFill="1" applyBorder="1" applyAlignment="1">
      <alignment horizontal="center" vertical="center"/>
    </xf>
    <xf numFmtId="166" fontId="22" fillId="0" borderId="10" xfId="0" applyNumberFormat="1" applyFont="1" applyBorder="1" applyAlignment="1">
      <alignment horizontal="center" vertical="center"/>
    </xf>
    <xf numFmtId="166" fontId="22" fillId="24" borderId="10" xfId="0" applyNumberFormat="1" applyFont="1" applyFill="1" applyBorder="1" applyAlignment="1">
      <alignment horizontal="center" vertical="center"/>
    </xf>
    <xf numFmtId="166" fontId="13" fillId="24" borderId="11" xfId="0" applyNumberFormat="1" applyFont="1" applyFill="1" applyBorder="1" applyAlignment="1">
      <alignment horizontal="center" vertical="center"/>
    </xf>
    <xf numFmtId="165" fontId="22" fillId="0" borderId="10" xfId="0" applyNumberFormat="1" applyFont="1" applyBorder="1" applyAlignment="1">
      <alignment horizontal="center" vertical="center"/>
    </xf>
    <xf numFmtId="0" fontId="22" fillId="24" borderId="10" xfId="0" applyFont="1" applyFill="1" applyBorder="1" applyAlignment="1">
      <alignment horizontal="left" vertical="center" wrapText="1"/>
    </xf>
    <xf numFmtId="165" fontId="22" fillId="24" borderId="16" xfId="0" applyNumberFormat="1" applyFont="1" applyFill="1" applyBorder="1" applyAlignment="1">
      <alignment horizontal="center" vertical="center"/>
    </xf>
    <xf numFmtId="165" fontId="22" fillId="0" borderId="13" xfId="0" applyNumberFormat="1" applyFont="1" applyBorder="1" applyAlignment="1">
      <alignment horizontal="center" vertical="center"/>
    </xf>
    <xf numFmtId="165" fontId="22" fillId="24" borderId="17" xfId="0" applyNumberFormat="1" applyFont="1" applyFill="1" applyBorder="1" applyAlignment="1">
      <alignment horizontal="center" vertical="center"/>
    </xf>
    <xf numFmtId="0" fontId="22" fillId="0" borderId="17" xfId="0" applyFont="1" applyBorder="1" applyAlignment="1">
      <alignment horizontal="left" vertical="center" wrapText="1"/>
    </xf>
    <xf numFmtId="165" fontId="22" fillId="0" borderId="12" xfId="0" applyNumberFormat="1" applyFont="1" applyBorder="1" applyAlignment="1">
      <alignment horizontal="center" vertical="center"/>
    </xf>
    <xf numFmtId="165" fontId="22" fillId="24" borderId="12" xfId="0" applyNumberFormat="1" applyFont="1" applyFill="1" applyBorder="1" applyAlignment="1">
      <alignment horizontal="center" vertical="center"/>
    </xf>
    <xf numFmtId="0" fontId="22" fillId="0" borderId="12" xfId="0" applyFont="1" applyBorder="1" applyAlignment="1">
      <alignment horizontal="left" vertical="center" wrapText="1"/>
    </xf>
    <xf numFmtId="4" fontId="22" fillId="24" borderId="12" xfId="0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/>
    </xf>
    <xf numFmtId="165" fontId="22" fillId="24" borderId="17" xfId="0" applyNumberFormat="1" applyFont="1" applyFill="1" applyBorder="1" applyAlignment="1">
      <alignment horizontal="center" vertical="center" wrapText="1"/>
    </xf>
    <xf numFmtId="167" fontId="22" fillId="0" borderId="17" xfId="0" applyNumberFormat="1" applyFont="1" applyBorder="1" applyAlignment="1">
      <alignment horizontal="center" vertical="center" wrapText="1"/>
    </xf>
    <xf numFmtId="165" fontId="22" fillId="24" borderId="12" xfId="0" applyNumberFormat="1" applyFont="1" applyFill="1" applyBorder="1" applyAlignment="1">
      <alignment horizontal="center" vertical="center" wrapText="1"/>
    </xf>
    <xf numFmtId="0" fontId="22" fillId="0" borderId="16" xfId="0" applyFont="1" applyBorder="1" applyAlignment="1">
      <alignment horizontal="left" vertical="center" wrapText="1"/>
    </xf>
    <xf numFmtId="167" fontId="22" fillId="0" borderId="12" xfId="0" applyNumberFormat="1" applyFont="1" applyBorder="1" applyAlignment="1">
      <alignment horizontal="center" vertical="center" wrapText="1"/>
    </xf>
    <xf numFmtId="165" fontId="18" fillId="24" borderId="10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65" fontId="21" fillId="0" borderId="10" xfId="0" applyNumberFormat="1" applyFont="1" applyBorder="1" applyAlignment="1">
      <alignment horizontal="center" vertical="center"/>
    </xf>
    <xf numFmtId="165" fontId="21" fillId="24" borderId="10" xfId="0" applyNumberFormat="1" applyFont="1" applyFill="1" applyBorder="1" applyAlignment="1">
      <alignment horizontal="center" vertical="center"/>
    </xf>
    <xf numFmtId="165" fontId="21" fillId="24" borderId="12" xfId="0" applyNumberFormat="1" applyFont="1" applyFill="1" applyBorder="1" applyAlignment="1">
      <alignment horizontal="center" vertical="center"/>
    </xf>
    <xf numFmtId="0" fontId="23" fillId="0" borderId="0" xfId="0" applyFont="1"/>
    <xf numFmtId="0" fontId="21" fillId="0" borderId="0" xfId="0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3" fillId="24" borderId="0" xfId="0" applyFont="1" applyFill="1" applyAlignment="1">
      <alignment horizontal="center" vertical="center"/>
    </xf>
    <xf numFmtId="0" fontId="23" fillId="24" borderId="0" xfId="0" applyFont="1" applyFill="1"/>
    <xf numFmtId="0" fontId="25" fillId="0" borderId="0" xfId="0" applyFont="1"/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5" fillId="24" borderId="0" xfId="0" applyFont="1" applyFill="1" applyAlignment="1">
      <alignment horizontal="center" vertical="center"/>
    </xf>
    <xf numFmtId="0" fontId="19" fillId="24" borderId="0" xfId="0" applyFont="1" applyFill="1" applyAlignment="1">
      <alignment horizontal="center" vertical="center"/>
    </xf>
    <xf numFmtId="0" fontId="25" fillId="24" borderId="0" xfId="0" applyFont="1" applyFill="1"/>
    <xf numFmtId="0" fontId="26" fillId="0" borderId="0" xfId="0" applyFont="1" applyAlignment="1">
      <alignment horizontal="left"/>
    </xf>
    <xf numFmtId="4" fontId="25" fillId="0" borderId="0" xfId="0" applyNumberFormat="1" applyFont="1" applyAlignment="1">
      <alignment horizontal="right"/>
    </xf>
    <xf numFmtId="0" fontId="19" fillId="24" borderId="0" xfId="0" applyFont="1" applyFill="1"/>
    <xf numFmtId="0" fontId="27" fillId="0" borderId="0" xfId="0" applyFont="1" applyAlignment="1">
      <alignment horizontal="left"/>
    </xf>
    <xf numFmtId="4" fontId="23" fillId="0" borderId="0" xfId="0" applyNumberFormat="1" applyFont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0" fontId="21" fillId="2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right"/>
    </xf>
    <xf numFmtId="164" fontId="13" fillId="0" borderId="0" xfId="0" applyNumberFormat="1" applyFont="1" applyAlignment="1">
      <alignment horizontal="right" wrapText="1"/>
    </xf>
    <xf numFmtId="0" fontId="28" fillId="0" borderId="0" xfId="0" applyFont="1" applyAlignment="1">
      <alignment horizont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6"/>
  <sheetViews>
    <sheetView tabSelected="1" zoomScale="90" workbookViewId="0">
      <selection activeCell="A11" sqref="D11"/>
    </sheetView>
  </sheetViews>
  <sheetFormatPr defaultRowHeight="12.75" customHeight="1" x14ac:dyDescent="0.2"/>
  <cols>
    <col min="1" max="1" width="62.28515625" style="1" customWidth="1"/>
    <col min="2" max="2" width="20.28515625" style="2" customWidth="1"/>
    <col min="3" max="3" width="20.5703125" style="3" customWidth="1"/>
    <col min="4" max="4" width="22.85546875" style="3" customWidth="1"/>
    <col min="5" max="16" width="9.140625" style="4"/>
  </cols>
  <sheetData>
    <row r="1" spans="1:16" ht="12.75" customHeight="1" x14ac:dyDescent="0.2">
      <c r="A1" s="5"/>
      <c r="B1" s="81" t="s">
        <v>0</v>
      </c>
      <c r="C1" s="81"/>
      <c r="D1" s="81"/>
    </row>
    <row r="2" spans="1:16" ht="12.75" customHeight="1" x14ac:dyDescent="0.2">
      <c r="A2" s="5"/>
      <c r="B2" s="81" t="s">
        <v>1</v>
      </c>
      <c r="C2" s="81"/>
      <c r="D2" s="81"/>
    </row>
    <row r="3" spans="1:16" ht="12.75" customHeight="1" x14ac:dyDescent="0.2">
      <c r="A3" s="5"/>
      <c r="B3" s="5"/>
      <c r="C3" s="82" t="s">
        <v>2</v>
      </c>
      <c r="D3" s="82"/>
    </row>
    <row r="4" spans="1:16" ht="12.75" customHeight="1" x14ac:dyDescent="0.2">
      <c r="A4" s="6"/>
      <c r="B4" s="6"/>
      <c r="C4" s="6"/>
      <c r="D4" s="7" t="s">
        <v>3</v>
      </c>
    </row>
    <row r="5" spans="1:16" ht="12.75" customHeight="1" x14ac:dyDescent="0.2">
      <c r="A5" s="6"/>
      <c r="B5" s="6"/>
      <c r="C5" s="77" t="s">
        <v>4</v>
      </c>
      <c r="D5" s="77"/>
    </row>
    <row r="6" spans="1:16" ht="12.75" customHeight="1" x14ac:dyDescent="0.2">
      <c r="A6" s="6"/>
      <c r="B6" s="6"/>
      <c r="C6" s="77" t="s">
        <v>5</v>
      </c>
      <c r="D6" s="77"/>
    </row>
    <row r="7" spans="1:16" ht="12.75" hidden="1" customHeight="1" x14ac:dyDescent="0.2">
      <c r="A7" s="8"/>
      <c r="B7" s="8"/>
      <c r="C7" s="77"/>
      <c r="D7" s="77"/>
    </row>
    <row r="8" spans="1:16" ht="9" customHeight="1" x14ac:dyDescent="0.2">
      <c r="A8" s="8"/>
      <c r="B8" s="8"/>
      <c r="C8" s="77"/>
      <c r="D8" s="77"/>
    </row>
    <row r="9" spans="1:16" ht="22.5" customHeight="1" x14ac:dyDescent="0.25">
      <c r="A9" s="9"/>
      <c r="B9" s="9"/>
      <c r="C9" s="77"/>
      <c r="D9" s="77"/>
    </row>
    <row r="10" spans="1:16" ht="99" customHeight="1" x14ac:dyDescent="0.25">
      <c r="A10" s="83" t="s">
        <v>64</v>
      </c>
      <c r="B10" s="78"/>
      <c r="C10" s="78"/>
      <c r="D10" s="78"/>
    </row>
    <row r="11" spans="1:16" ht="72" customHeight="1" x14ac:dyDescent="0.2">
      <c r="A11" s="79" t="s">
        <v>6</v>
      </c>
      <c r="B11" s="79"/>
      <c r="C11" s="80"/>
      <c r="D11" s="80"/>
    </row>
    <row r="12" spans="1:16" s="10" customFormat="1" ht="35.25" customHeight="1" x14ac:dyDescent="0.2">
      <c r="A12" s="11" t="s">
        <v>7</v>
      </c>
      <c r="B12" s="12" t="s">
        <v>8</v>
      </c>
      <c r="C12" s="13" t="s">
        <v>9</v>
      </c>
      <c r="D12" s="13" t="s">
        <v>10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s="10" customFormat="1" ht="53.25" customHeight="1" x14ac:dyDescent="0.2">
      <c r="A13" s="14" t="s">
        <v>11</v>
      </c>
      <c r="B13" s="15">
        <v>31</v>
      </c>
      <c r="C13" s="16">
        <v>31</v>
      </c>
      <c r="D13" s="17">
        <v>31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s="10" customFormat="1" ht="62.25" customHeight="1" x14ac:dyDescent="0.2">
      <c r="A14" s="14" t="s">
        <v>12</v>
      </c>
      <c r="B14" s="15">
        <f>5711-5711+5390+267+54</f>
        <v>5711</v>
      </c>
      <c r="C14" s="18">
        <f>5711-5711+5390+267+54</f>
        <v>5711</v>
      </c>
      <c r="D14" s="19">
        <f>5711-5711+5390+267+54</f>
        <v>5711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s="10" customFormat="1" ht="233.25" customHeight="1" x14ac:dyDescent="0.2">
      <c r="A15" s="14" t="s">
        <v>13</v>
      </c>
      <c r="B15" s="15">
        <f>10755+1444</f>
        <v>12199</v>
      </c>
      <c r="C15" s="18">
        <v>10702</v>
      </c>
      <c r="D15" s="19">
        <v>10702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s="10" customFormat="1" ht="186" customHeight="1" x14ac:dyDescent="0.2">
      <c r="A16" s="14" t="s">
        <v>14</v>
      </c>
      <c r="B16" s="15">
        <f>122544-122544+84146+36865+1533+5241+1398+254+194116+44443+6941-2476-799-123-8605-2753-135</f>
        <v>360046</v>
      </c>
      <c r="C16" s="18">
        <f>122544-122544+84146+36865+1533+194116+44443+6941+5241+1398+254</f>
        <v>374937</v>
      </c>
      <c r="D16" s="19">
        <f>122544-122544+84146+36865+1533+5241+1398+254+194116+44443+6941</f>
        <v>374937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s="10" customFormat="1" ht="264" customHeight="1" x14ac:dyDescent="0.2">
      <c r="A17" s="14" t="s">
        <v>15</v>
      </c>
      <c r="B17" s="15">
        <f>523.5+1570.5-523.5-1570.5+523.5+1570.5</f>
        <v>2094</v>
      </c>
      <c r="C17" s="18">
        <f>523.5+1570.5-523.5-1570.5+523.5+1570.5</f>
        <v>2094</v>
      </c>
      <c r="D17" s="19">
        <f>1265.9+1265.9-1265.9-1265.9+1265.9+1265.9</f>
        <v>2531.8000000000002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s="10" customFormat="1" ht="69" customHeight="1" x14ac:dyDescent="0.2">
      <c r="A18" s="20" t="s">
        <v>16</v>
      </c>
      <c r="B18" s="15">
        <v>1951.93</v>
      </c>
      <c r="C18" s="16">
        <v>2020.13</v>
      </c>
      <c r="D18" s="19">
        <v>2129.87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s="10" customFormat="1" ht="87.75" customHeight="1" x14ac:dyDescent="0.2">
      <c r="A19" s="20" t="s">
        <v>17</v>
      </c>
      <c r="B19" s="15">
        <v>2392</v>
      </c>
      <c r="C19" s="16">
        <v>2411</v>
      </c>
      <c r="D19" s="19">
        <v>2426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ht="51.75" customHeight="1" x14ac:dyDescent="0.2">
      <c r="A20" s="14" t="s">
        <v>18</v>
      </c>
      <c r="B20" s="15">
        <f>6072+1412+12474</f>
        <v>19958</v>
      </c>
      <c r="C20" s="18">
        <v>0</v>
      </c>
      <c r="D20" s="19">
        <v>2024</v>
      </c>
    </row>
    <row r="21" spans="1:16" ht="59.25" customHeight="1" x14ac:dyDescent="0.2">
      <c r="A21" s="14" t="s">
        <v>19</v>
      </c>
      <c r="B21" s="15">
        <f>749+302</f>
        <v>1051</v>
      </c>
      <c r="C21" s="18">
        <f>748+244</f>
        <v>992</v>
      </c>
      <c r="D21" s="19">
        <f>748+244</f>
        <v>992</v>
      </c>
    </row>
    <row r="22" spans="1:16" ht="59.25" customHeight="1" x14ac:dyDescent="0.2">
      <c r="A22" s="14" t="s">
        <v>20</v>
      </c>
      <c r="B22" s="15">
        <v>1079</v>
      </c>
      <c r="C22" s="18">
        <v>1079</v>
      </c>
      <c r="D22" s="19">
        <v>1079</v>
      </c>
    </row>
    <row r="23" spans="1:16" ht="51.75" customHeight="1" x14ac:dyDescent="0.2">
      <c r="A23" s="14" t="s">
        <v>21</v>
      </c>
      <c r="B23" s="15">
        <v>0</v>
      </c>
      <c r="C23" s="18">
        <v>0</v>
      </c>
      <c r="D23" s="19">
        <v>476.69400000000002</v>
      </c>
    </row>
    <row r="24" spans="1:16" ht="77.25" customHeight="1" x14ac:dyDescent="0.2">
      <c r="A24" s="14" t="s">
        <v>22</v>
      </c>
      <c r="B24" s="15">
        <v>152</v>
      </c>
      <c r="C24" s="16">
        <v>152</v>
      </c>
      <c r="D24" s="19">
        <v>152</v>
      </c>
    </row>
    <row r="25" spans="1:16" ht="93" customHeight="1" x14ac:dyDescent="0.2">
      <c r="A25" s="14" t="s">
        <v>23</v>
      </c>
      <c r="B25" s="15">
        <v>4481</v>
      </c>
      <c r="C25" s="18">
        <v>4481</v>
      </c>
      <c r="D25" s="19">
        <v>4481</v>
      </c>
    </row>
    <row r="26" spans="1:16" ht="106.5" customHeight="1" x14ac:dyDescent="0.2">
      <c r="A26" s="14" t="s">
        <v>24</v>
      </c>
      <c r="B26" s="15">
        <v>10.39</v>
      </c>
      <c r="C26" s="18">
        <v>10.39</v>
      </c>
      <c r="D26" s="19">
        <v>10.39</v>
      </c>
    </row>
    <row r="27" spans="1:16" ht="79.5" customHeight="1" x14ac:dyDescent="0.2">
      <c r="A27" s="21" t="s">
        <v>25</v>
      </c>
      <c r="B27" s="22">
        <f>-123+123</f>
        <v>0</v>
      </c>
      <c r="C27" s="18">
        <f>-123+123</f>
        <v>0</v>
      </c>
      <c r="D27" s="19">
        <f>-123+123</f>
        <v>0</v>
      </c>
    </row>
    <row r="28" spans="1:16" ht="90" customHeight="1" x14ac:dyDescent="0.2">
      <c r="A28" s="14" t="s">
        <v>26</v>
      </c>
      <c r="B28" s="15">
        <f>1585+165</f>
        <v>1750</v>
      </c>
      <c r="C28" s="18">
        <v>1585</v>
      </c>
      <c r="D28" s="19">
        <v>1585</v>
      </c>
    </row>
    <row r="29" spans="1:16" ht="50.25" customHeight="1" x14ac:dyDescent="0.2">
      <c r="A29" s="23" t="s">
        <v>27</v>
      </c>
      <c r="B29" s="15">
        <v>550</v>
      </c>
      <c r="C29" s="18">
        <v>550</v>
      </c>
      <c r="D29" s="19">
        <v>550</v>
      </c>
    </row>
    <row r="30" spans="1:16" ht="22.5" customHeight="1" x14ac:dyDescent="0.2">
      <c r="A30" s="24" t="s">
        <v>28</v>
      </c>
      <c r="B30" s="25">
        <f>SUM(B13:B29)</f>
        <v>413456.32</v>
      </c>
      <c r="C30" s="26">
        <f>SUM(C13:C29)</f>
        <v>406755.52</v>
      </c>
      <c r="D30" s="27">
        <f>SUM(D13:D29)</f>
        <v>409818.75400000002</v>
      </c>
    </row>
    <row r="31" spans="1:16" ht="15.75" x14ac:dyDescent="0.2">
      <c r="A31" s="11"/>
      <c r="B31" s="28"/>
      <c r="C31" s="29"/>
      <c r="D31" s="30"/>
    </row>
    <row r="32" spans="1:16" ht="48" customHeight="1" x14ac:dyDescent="0.2">
      <c r="A32" s="75" t="s">
        <v>29</v>
      </c>
      <c r="B32" s="75"/>
      <c r="C32" s="76"/>
      <c r="D32" s="31"/>
    </row>
    <row r="33" spans="1:16" ht="28.5" customHeight="1" x14ac:dyDescent="0.2">
      <c r="A33" s="11" t="s">
        <v>30</v>
      </c>
      <c r="B33" s="12" t="s">
        <v>8</v>
      </c>
      <c r="C33" s="13" t="s">
        <v>9</v>
      </c>
      <c r="D33" s="13" t="s">
        <v>10</v>
      </c>
    </row>
    <row r="34" spans="1:16" s="10" customFormat="1" ht="66" customHeight="1" x14ac:dyDescent="0.2">
      <c r="A34" s="14" t="s">
        <v>31</v>
      </c>
      <c r="B34" s="32">
        <f>43.68+55.6-43.68-55.6+43.68048+55.59333</f>
        <v>99.273809999999997</v>
      </c>
      <c r="C34" s="33">
        <f>46.78+54.93-46.78-54.93+46.7862+54.92294</f>
        <v>101.70914</v>
      </c>
      <c r="D34" s="34">
        <f>50.89+50.89-50.89-50.89+50.88969+50.88969</f>
        <v>101.77938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s="10" customFormat="1" ht="54" customHeight="1" x14ac:dyDescent="0.2">
      <c r="A35" s="14" t="s">
        <v>32</v>
      </c>
      <c r="B35" s="15">
        <v>4256</v>
      </c>
      <c r="C35" s="18">
        <v>4496</v>
      </c>
      <c r="D35" s="19">
        <v>4688</v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s="10" customFormat="1" ht="54.75" customHeight="1" x14ac:dyDescent="0.2">
      <c r="A36" s="14" t="s">
        <v>33</v>
      </c>
      <c r="B36" s="15">
        <f>4041.06369+6655.86961</f>
        <v>10696.933300000001</v>
      </c>
      <c r="C36" s="18">
        <f>4532.34667+6798.52001</f>
        <v>11330.866679999999</v>
      </c>
      <c r="D36" s="19">
        <f>4979.39082+6224.23853</f>
        <v>11203.629349999999</v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s="10" customFormat="1" ht="66" customHeight="1" x14ac:dyDescent="0.2">
      <c r="A37" s="14" t="s">
        <v>34</v>
      </c>
      <c r="B37" s="35">
        <f>7378-7378+7378+382</f>
        <v>7760</v>
      </c>
      <c r="C37" s="16">
        <v>0</v>
      </c>
      <c r="D37" s="19">
        <v>0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s="10" customFormat="1" ht="28.5" customHeight="1" x14ac:dyDescent="0.2">
      <c r="A38" s="14" t="s">
        <v>35</v>
      </c>
      <c r="B38" s="35">
        <v>1374</v>
      </c>
      <c r="C38" s="16">
        <v>1464</v>
      </c>
      <c r="D38" s="19">
        <v>1475</v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s="10" customFormat="1" ht="61.5" customHeight="1" x14ac:dyDescent="0.2">
      <c r="A39" s="14" t="s">
        <v>36</v>
      </c>
      <c r="B39" s="35">
        <f>1375.69-17.32</f>
        <v>1358.3700000000001</v>
      </c>
      <c r="C39" s="16">
        <f>1440.34-18.11</f>
        <v>1422.23</v>
      </c>
      <c r="D39" s="19">
        <f>1502.28-18.9</f>
        <v>1483.3799999999999</v>
      </c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s="10" customFormat="1" ht="48" customHeight="1" x14ac:dyDescent="0.2">
      <c r="A40" s="14" t="s">
        <v>37</v>
      </c>
      <c r="B40" s="35">
        <f>160263.65+106290.87-106290.87</f>
        <v>160263.65000000002</v>
      </c>
      <c r="C40" s="16">
        <f>6956.63+106290.87</f>
        <v>113247.5</v>
      </c>
      <c r="D40" s="19">
        <f>31448.93+36164.75+9256.51+3479.96</f>
        <v>80350.149999999994</v>
      </c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s="10" customFormat="1" ht="28.5" customHeight="1" x14ac:dyDescent="0.2">
      <c r="A41" s="14" t="s">
        <v>38</v>
      </c>
      <c r="B41" s="35">
        <v>0</v>
      </c>
      <c r="C41" s="16">
        <v>42998.559999999998</v>
      </c>
      <c r="D41" s="19">
        <v>326997.09999999998</v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ht="54" customHeight="1" x14ac:dyDescent="0.2">
      <c r="A42" s="14" t="s">
        <v>39</v>
      </c>
      <c r="B42" s="35">
        <v>16763</v>
      </c>
      <c r="C42" s="16">
        <v>16838</v>
      </c>
      <c r="D42" s="19">
        <v>17026</v>
      </c>
    </row>
    <row r="43" spans="1:16" ht="60" customHeight="1" x14ac:dyDescent="0.2">
      <c r="A43" s="14" t="s">
        <v>40</v>
      </c>
      <c r="B43" s="35">
        <v>9257.2450000000008</v>
      </c>
      <c r="C43" s="16">
        <v>0</v>
      </c>
      <c r="D43" s="19">
        <v>0</v>
      </c>
    </row>
    <row r="44" spans="1:16" ht="62.25" customHeight="1" x14ac:dyDescent="0.2">
      <c r="A44" s="14" t="s">
        <v>41</v>
      </c>
      <c r="B44" s="35">
        <f>164447.404+47618.854</f>
        <v>212066.258</v>
      </c>
      <c r="C44" s="16">
        <v>0</v>
      </c>
      <c r="D44" s="19">
        <v>0</v>
      </c>
    </row>
    <row r="45" spans="1:16" ht="66" customHeight="1" x14ac:dyDescent="0.2">
      <c r="A45" s="14" t="s">
        <v>42</v>
      </c>
      <c r="B45" s="35">
        <v>31223.42</v>
      </c>
      <c r="C45" s="16">
        <v>0</v>
      </c>
      <c r="D45" s="19">
        <v>0</v>
      </c>
    </row>
    <row r="46" spans="1:16" ht="28.5" customHeight="1" x14ac:dyDescent="0.2">
      <c r="A46" s="14" t="s">
        <v>43</v>
      </c>
      <c r="B46" s="35">
        <v>58868.7</v>
      </c>
      <c r="C46" s="16">
        <v>44562.35</v>
      </c>
      <c r="D46" s="19">
        <v>0</v>
      </c>
    </row>
    <row r="47" spans="1:16" s="4" customFormat="1" ht="149.25" customHeight="1" x14ac:dyDescent="0.2">
      <c r="A47" s="36" t="s">
        <v>44</v>
      </c>
      <c r="B47" s="16">
        <f>553.42283+1660.26849+553.42351+1660.27649-553.42283-1660.26849</f>
        <v>2213.6999999999998</v>
      </c>
      <c r="C47" s="16">
        <v>0</v>
      </c>
      <c r="D47" s="19">
        <v>0</v>
      </c>
    </row>
    <row r="48" spans="1:16" ht="39" customHeight="1" x14ac:dyDescent="0.2">
      <c r="A48" s="14" t="s">
        <v>45</v>
      </c>
      <c r="B48" s="35">
        <f>26626.87+19218.34</f>
        <v>45845.21</v>
      </c>
      <c r="C48" s="16">
        <v>0</v>
      </c>
      <c r="D48" s="19">
        <v>0</v>
      </c>
    </row>
    <row r="49" spans="1:16" ht="48" customHeight="1" x14ac:dyDescent="0.2">
      <c r="A49" s="14" t="s">
        <v>46</v>
      </c>
      <c r="B49" s="35">
        <v>1635.8520000000001</v>
      </c>
      <c r="C49" s="16">
        <v>0</v>
      </c>
      <c r="D49" s="19">
        <v>0</v>
      </c>
    </row>
    <row r="50" spans="1:16" ht="48" customHeight="1" x14ac:dyDescent="0.2">
      <c r="A50" s="14" t="s">
        <v>47</v>
      </c>
      <c r="B50" s="35">
        <v>4173.59</v>
      </c>
      <c r="C50" s="37">
        <v>79298.25</v>
      </c>
      <c r="D50" s="19">
        <v>0</v>
      </c>
    </row>
    <row r="51" spans="1:16" ht="48" customHeight="1" x14ac:dyDescent="0.2">
      <c r="A51" s="14" t="s">
        <v>48</v>
      </c>
      <c r="B51" s="35">
        <v>965.22</v>
      </c>
      <c r="C51" s="37">
        <v>18339.189999999999</v>
      </c>
      <c r="D51" s="19">
        <v>0</v>
      </c>
    </row>
    <row r="52" spans="1:16" ht="48" customHeight="1" x14ac:dyDescent="0.2">
      <c r="A52" s="14" t="s">
        <v>49</v>
      </c>
      <c r="B52" s="35">
        <f>4125.72+821.6</f>
        <v>4947.3200000000006</v>
      </c>
      <c r="C52" s="37">
        <f>78388.84+15610.39</f>
        <v>93999.23</v>
      </c>
      <c r="D52" s="19">
        <v>0</v>
      </c>
    </row>
    <row r="53" spans="1:16" ht="48" customHeight="1" x14ac:dyDescent="0.2">
      <c r="A53" s="14" t="s">
        <v>50</v>
      </c>
      <c r="B53" s="38">
        <v>624.96</v>
      </c>
      <c r="C53" s="39">
        <v>0</v>
      </c>
      <c r="D53" s="19">
        <v>0</v>
      </c>
    </row>
    <row r="54" spans="1:16" ht="48" customHeight="1" x14ac:dyDescent="0.2">
      <c r="A54" s="40" t="s">
        <v>51</v>
      </c>
      <c r="B54" s="41">
        <f>4719+0.04+3190.5</f>
        <v>7909.54</v>
      </c>
      <c r="C54" s="42">
        <f>89660.98+0.17+60620</f>
        <v>150281.15</v>
      </c>
      <c r="D54" s="19">
        <v>0</v>
      </c>
    </row>
    <row r="55" spans="1:16" ht="46.5" customHeight="1" x14ac:dyDescent="0.2">
      <c r="A55" s="43" t="s">
        <v>47</v>
      </c>
      <c r="B55" s="41">
        <f>3190.5-3190.5</f>
        <v>0</v>
      </c>
      <c r="C55" s="44">
        <f>60620-60620</f>
        <v>0</v>
      </c>
      <c r="D55" s="19">
        <v>0</v>
      </c>
    </row>
    <row r="56" spans="1:16" ht="28.5" customHeight="1" x14ac:dyDescent="0.2">
      <c r="A56" s="24" t="s">
        <v>52</v>
      </c>
      <c r="B56" s="25">
        <f>SUM(B34:B55)</f>
        <v>582302.24210999988</v>
      </c>
      <c r="C56" s="25">
        <f>SUM(C34:C55)</f>
        <v>578379.03581999999</v>
      </c>
      <c r="D56" s="25">
        <f>SUM(D34:D55)</f>
        <v>443325.03872999997</v>
      </c>
    </row>
    <row r="57" spans="1:16" s="10" customFormat="1" ht="18" customHeight="1" x14ac:dyDescent="0.2">
      <c r="A57" s="45"/>
      <c r="B57" s="15"/>
      <c r="C57" s="18"/>
      <c r="D57" s="19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ht="40.5" customHeight="1" x14ac:dyDescent="0.2">
      <c r="A58" s="75" t="s">
        <v>53</v>
      </c>
      <c r="B58" s="75"/>
      <c r="C58" s="76"/>
      <c r="D58" s="30"/>
    </row>
    <row r="59" spans="1:16" ht="10.5" customHeight="1" x14ac:dyDescent="0.2">
      <c r="A59" s="11"/>
      <c r="B59" s="46"/>
      <c r="C59" s="47"/>
      <c r="D59" s="31"/>
    </row>
    <row r="60" spans="1:16" ht="42.75" customHeight="1" x14ac:dyDescent="0.2">
      <c r="A60" s="11" t="s">
        <v>54</v>
      </c>
      <c r="B60" s="12" t="s">
        <v>8</v>
      </c>
      <c r="C60" s="13" t="s">
        <v>9</v>
      </c>
      <c r="D60" s="13" t="s">
        <v>10</v>
      </c>
    </row>
    <row r="61" spans="1:16" ht="48.75" customHeight="1" x14ac:dyDescent="0.2">
      <c r="A61" s="14" t="s">
        <v>55</v>
      </c>
      <c r="B61" s="15">
        <v>500</v>
      </c>
      <c r="C61" s="18">
        <v>0</v>
      </c>
      <c r="D61" s="17">
        <v>0</v>
      </c>
    </row>
    <row r="62" spans="1:16" ht="72.75" customHeight="1" x14ac:dyDescent="0.2">
      <c r="A62" s="14" t="s">
        <v>56</v>
      </c>
      <c r="B62" s="15">
        <v>12896</v>
      </c>
      <c r="C62" s="18">
        <v>0</v>
      </c>
      <c r="D62" s="19">
        <v>0</v>
      </c>
    </row>
    <row r="63" spans="1:16" ht="44.25" customHeight="1" x14ac:dyDescent="0.2">
      <c r="A63" s="14" t="s">
        <v>57</v>
      </c>
      <c r="B63" s="15">
        <f>100+33.33333</f>
        <v>133.33332999999999</v>
      </c>
      <c r="C63" s="18">
        <v>0</v>
      </c>
      <c r="D63" s="19">
        <v>0</v>
      </c>
    </row>
    <row r="64" spans="1:16" ht="55.5" customHeight="1" x14ac:dyDescent="0.2">
      <c r="A64" s="14" t="s">
        <v>58</v>
      </c>
      <c r="B64" s="15">
        <f>50+16.66667</f>
        <v>66.666669999999996</v>
      </c>
      <c r="C64" s="18">
        <v>0</v>
      </c>
      <c r="D64" s="19">
        <v>0</v>
      </c>
    </row>
    <row r="65" spans="1:16" ht="81" customHeight="1" x14ac:dyDescent="0.2">
      <c r="A65" s="14" t="s">
        <v>59</v>
      </c>
      <c r="B65" s="15">
        <v>822</v>
      </c>
      <c r="C65" s="48">
        <v>0</v>
      </c>
      <c r="D65" s="19">
        <v>0</v>
      </c>
    </row>
    <row r="66" spans="1:16" ht="81" customHeight="1" x14ac:dyDescent="0.2">
      <c r="A66" s="14" t="s">
        <v>60</v>
      </c>
      <c r="B66" s="49">
        <v>32703.84</v>
      </c>
      <c r="C66" s="50">
        <v>0</v>
      </c>
      <c r="D66" s="19">
        <v>0</v>
      </c>
    </row>
    <row r="67" spans="1:16" ht="143.25" customHeight="1" x14ac:dyDescent="0.2">
      <c r="A67" s="51" t="s">
        <v>61</v>
      </c>
      <c r="B67" s="52">
        <v>182.28</v>
      </c>
      <c r="C67" s="50">
        <v>0</v>
      </c>
      <c r="D67" s="19">
        <v>0</v>
      </c>
    </row>
    <row r="68" spans="1:16" ht="27" customHeight="1" x14ac:dyDescent="0.2">
      <c r="A68" s="11" t="s">
        <v>52</v>
      </c>
      <c r="B68" s="25">
        <f>SUM(B61:B67)</f>
        <v>47304.119999999995</v>
      </c>
      <c r="C68" s="25">
        <f>SUM(C61:C67)</f>
        <v>0</v>
      </c>
      <c r="D68" s="25">
        <f>SUM(D61:D67)</f>
        <v>0</v>
      </c>
    </row>
    <row r="69" spans="1:16" ht="6" customHeight="1" x14ac:dyDescent="0.2">
      <c r="A69" s="45"/>
      <c r="B69" s="15"/>
      <c r="C69" s="53"/>
      <c r="D69" s="19"/>
    </row>
    <row r="70" spans="1:16" ht="22.5" customHeight="1" x14ac:dyDescent="0.2">
      <c r="A70" s="54" t="s">
        <v>62</v>
      </c>
      <c r="B70" s="55">
        <f>B68+B56+B30</f>
        <v>1043062.6821099999</v>
      </c>
      <c r="C70" s="56">
        <f>C68+C56+C30</f>
        <v>985134.55582000001</v>
      </c>
      <c r="D70" s="57">
        <f>D68+D56+D30</f>
        <v>853143.79272999999</v>
      </c>
    </row>
    <row r="71" spans="1:16" s="58" customFormat="1" ht="15.75" x14ac:dyDescent="0.2">
      <c r="A71" s="59"/>
      <c r="B71" s="60"/>
      <c r="C71" s="61"/>
      <c r="D71" s="62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</row>
    <row r="72" spans="1:16" s="64" customFormat="1" ht="18.75" x14ac:dyDescent="0.25">
      <c r="A72" s="65"/>
      <c r="B72" s="66"/>
      <c r="C72" s="67"/>
      <c r="D72" s="68" t="s">
        <v>63</v>
      </c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</row>
    <row r="73" spans="1:16" s="64" customFormat="1" ht="18.75" x14ac:dyDescent="0.3">
      <c r="A73" s="70"/>
      <c r="B73" s="71"/>
      <c r="C73" s="69"/>
      <c r="D73" s="72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</row>
    <row r="74" spans="1:16" s="64" customFormat="1" ht="18.75" x14ac:dyDescent="0.3">
      <c r="A74" s="70"/>
      <c r="B74" s="71"/>
      <c r="C74" s="69"/>
      <c r="D74" s="72"/>
      <c r="E74" s="69"/>
      <c r="F74" s="69"/>
      <c r="G74" s="69"/>
      <c r="H74" s="69"/>
      <c r="I74" s="69"/>
      <c r="J74" s="69"/>
      <c r="K74" s="69"/>
      <c r="L74" s="69"/>
      <c r="M74" s="69"/>
      <c r="N74" s="69"/>
      <c r="O74" s="69"/>
      <c r="P74" s="69"/>
    </row>
    <row r="75" spans="1:16" s="58" customFormat="1" ht="15" x14ac:dyDescent="0.25">
      <c r="A75" s="73"/>
      <c r="B75" s="74"/>
      <c r="C75" s="63"/>
      <c r="D75" s="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</row>
    <row r="76" spans="1:16" s="58" customFormat="1" x14ac:dyDescent="0.2">
      <c r="A76" s="1"/>
      <c r="B76" s="74"/>
      <c r="C76" s="63"/>
      <c r="D76" s="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</row>
    <row r="77" spans="1:16" s="58" customFormat="1" x14ac:dyDescent="0.2">
      <c r="A77" s="1"/>
      <c r="B77" s="74"/>
      <c r="C77" s="63"/>
      <c r="D77" s="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</row>
    <row r="78" spans="1:16" s="58" customFormat="1" x14ac:dyDescent="0.2">
      <c r="A78" s="1"/>
      <c r="B78" s="74"/>
      <c r="C78" s="63"/>
      <c r="D78" s="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</row>
    <row r="79" spans="1:16" s="58" customFormat="1" x14ac:dyDescent="0.2">
      <c r="A79" s="1"/>
      <c r="B79" s="74"/>
      <c r="C79" s="63"/>
      <c r="D79" s="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</row>
    <row r="80" spans="1:16" s="58" customFormat="1" x14ac:dyDescent="0.2">
      <c r="A80" s="1"/>
      <c r="B80" s="74"/>
      <c r="C80" s="63"/>
      <c r="D80" s="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</row>
    <row r="81" spans="1:16" s="58" customFormat="1" x14ac:dyDescent="0.2">
      <c r="A81" s="1"/>
      <c r="B81" s="74"/>
      <c r="C81" s="63"/>
      <c r="D81" s="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</row>
    <row r="82" spans="1:16" s="58" customFormat="1" x14ac:dyDescent="0.2">
      <c r="A82" s="1"/>
      <c r="B82" s="74"/>
      <c r="C82" s="63"/>
      <c r="D82" s="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</row>
    <row r="83" spans="1:16" s="58" customFormat="1" x14ac:dyDescent="0.2">
      <c r="A83" s="1"/>
      <c r="B83" s="74"/>
      <c r="C83" s="63"/>
      <c r="D83" s="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</row>
    <row r="84" spans="1:16" s="58" customFormat="1" x14ac:dyDescent="0.2">
      <c r="A84" s="1"/>
      <c r="B84" s="74"/>
      <c r="C84" s="63"/>
      <c r="D84" s="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</row>
    <row r="85" spans="1:16" s="58" customFormat="1" x14ac:dyDescent="0.2">
      <c r="A85" s="1"/>
      <c r="B85" s="74"/>
      <c r="C85" s="63"/>
      <c r="D85" s="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</row>
    <row r="86" spans="1:16" s="58" customFormat="1" x14ac:dyDescent="0.2">
      <c r="A86" s="1"/>
      <c r="B86" s="74"/>
      <c r="C86" s="63"/>
      <c r="D86" s="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</row>
    <row r="87" spans="1:16" s="58" customFormat="1" x14ac:dyDescent="0.2">
      <c r="A87" s="1"/>
      <c r="B87" s="74"/>
      <c r="C87" s="63"/>
      <c r="D87" s="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</row>
    <row r="88" spans="1:16" s="58" customFormat="1" x14ac:dyDescent="0.2">
      <c r="A88" s="1"/>
      <c r="B88" s="74"/>
      <c r="C88" s="63"/>
      <c r="D88" s="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</row>
    <row r="89" spans="1:16" s="58" customFormat="1" x14ac:dyDescent="0.2">
      <c r="A89" s="1"/>
      <c r="B89" s="74"/>
      <c r="C89" s="63"/>
      <c r="D89" s="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</row>
    <row r="90" spans="1:16" s="58" customFormat="1" x14ac:dyDescent="0.2">
      <c r="A90" s="1"/>
      <c r="B90" s="74"/>
      <c r="C90" s="63"/>
      <c r="D90" s="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</row>
    <row r="91" spans="1:16" s="58" customFormat="1" x14ac:dyDescent="0.2">
      <c r="A91" s="1"/>
      <c r="B91" s="74"/>
      <c r="C91" s="63"/>
      <c r="D91" s="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</row>
    <row r="92" spans="1:16" s="58" customFormat="1" x14ac:dyDescent="0.2">
      <c r="A92" s="1"/>
      <c r="B92" s="74"/>
      <c r="C92" s="63"/>
      <c r="D92" s="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</row>
    <row r="93" spans="1:16" s="58" customFormat="1" x14ac:dyDescent="0.2">
      <c r="A93" s="1"/>
      <c r="B93" s="74"/>
      <c r="C93" s="63"/>
      <c r="D93" s="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</row>
    <row r="94" spans="1:16" s="58" customFormat="1" x14ac:dyDescent="0.2">
      <c r="A94" s="1"/>
      <c r="B94" s="74"/>
      <c r="C94" s="63"/>
      <c r="D94" s="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</row>
    <row r="95" spans="1:16" s="58" customFormat="1" x14ac:dyDescent="0.2">
      <c r="A95" s="1"/>
      <c r="B95" s="74"/>
      <c r="C95" s="63"/>
      <c r="D95" s="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</row>
    <row r="96" spans="1:16" s="58" customFormat="1" x14ac:dyDescent="0.2">
      <c r="A96" s="1"/>
      <c r="B96" s="74"/>
      <c r="C96" s="63"/>
      <c r="D96" s="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</row>
    <row r="97" spans="1:16" s="58" customFormat="1" x14ac:dyDescent="0.2">
      <c r="A97" s="1"/>
      <c r="B97" s="74"/>
      <c r="C97" s="63"/>
      <c r="D97" s="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</row>
    <row r="98" spans="1:16" s="58" customFormat="1" x14ac:dyDescent="0.2">
      <c r="A98" s="1"/>
      <c r="B98" s="74"/>
      <c r="C98" s="63"/>
      <c r="D98" s="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</row>
    <row r="99" spans="1:16" s="58" customFormat="1" x14ac:dyDescent="0.2">
      <c r="A99" s="1"/>
      <c r="B99" s="74"/>
      <c r="C99" s="63"/>
      <c r="D99" s="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</row>
    <row r="100" spans="1:16" s="58" customFormat="1" x14ac:dyDescent="0.2">
      <c r="A100" s="1"/>
      <c r="B100" s="74"/>
      <c r="C100" s="63"/>
      <c r="D100" s="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</row>
    <row r="101" spans="1:16" s="58" customFormat="1" x14ac:dyDescent="0.2">
      <c r="A101" s="1"/>
      <c r="B101" s="74"/>
      <c r="C101" s="63"/>
      <c r="D101" s="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</row>
    <row r="102" spans="1:16" s="58" customFormat="1" x14ac:dyDescent="0.2">
      <c r="A102" s="1"/>
      <c r="B102" s="74"/>
      <c r="C102" s="63"/>
      <c r="D102" s="3"/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3"/>
    </row>
    <row r="103" spans="1:16" s="58" customFormat="1" x14ac:dyDescent="0.2">
      <c r="A103" s="1"/>
      <c r="B103" s="74"/>
      <c r="C103" s="63"/>
      <c r="D103" s="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</row>
    <row r="104" spans="1:16" s="58" customFormat="1" x14ac:dyDescent="0.2">
      <c r="A104" s="1"/>
      <c r="B104" s="74"/>
      <c r="C104" s="63"/>
      <c r="D104" s="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</row>
    <row r="105" spans="1:16" s="58" customFormat="1" x14ac:dyDescent="0.2">
      <c r="A105" s="1"/>
      <c r="B105" s="74"/>
      <c r="C105" s="63"/>
      <c r="D105" s="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</row>
    <row r="106" spans="1:16" s="58" customFormat="1" x14ac:dyDescent="0.2">
      <c r="A106" s="1"/>
      <c r="B106" s="74"/>
      <c r="C106" s="63"/>
      <c r="D106" s="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</row>
    <row r="107" spans="1:16" s="58" customFormat="1" x14ac:dyDescent="0.2">
      <c r="A107" s="1"/>
      <c r="B107" s="74"/>
      <c r="C107" s="63"/>
      <c r="D107" s="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</row>
    <row r="108" spans="1:16" s="58" customFormat="1" x14ac:dyDescent="0.2">
      <c r="A108" s="1"/>
      <c r="B108" s="74"/>
      <c r="C108" s="63"/>
      <c r="D108" s="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</row>
    <row r="109" spans="1:16" s="58" customFormat="1" x14ac:dyDescent="0.2">
      <c r="A109" s="1"/>
      <c r="B109" s="74"/>
      <c r="C109" s="63"/>
      <c r="D109" s="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</row>
    <row r="110" spans="1:16" s="58" customFormat="1" x14ac:dyDescent="0.2">
      <c r="A110" s="1"/>
      <c r="B110" s="74"/>
      <c r="C110" s="63"/>
      <c r="D110" s="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</row>
    <row r="111" spans="1:16" s="58" customFormat="1" x14ac:dyDescent="0.2">
      <c r="A111" s="1"/>
      <c r="B111" s="74"/>
      <c r="C111" s="63"/>
      <c r="D111" s="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</row>
    <row r="112" spans="1:16" s="58" customFormat="1" x14ac:dyDescent="0.2">
      <c r="A112" s="1"/>
      <c r="B112" s="74"/>
      <c r="C112" s="63"/>
      <c r="D112" s="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</row>
    <row r="113" spans="1:16" s="58" customFormat="1" x14ac:dyDescent="0.2">
      <c r="A113" s="1"/>
      <c r="B113" s="74"/>
      <c r="C113" s="63"/>
      <c r="D113" s="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</row>
    <row r="114" spans="1:16" s="58" customFormat="1" x14ac:dyDescent="0.2">
      <c r="A114" s="1"/>
      <c r="B114" s="74"/>
      <c r="C114" s="63"/>
      <c r="D114" s="3"/>
      <c r="E114" s="63"/>
      <c r="F114" s="63"/>
      <c r="G114" s="63"/>
      <c r="H114" s="63"/>
      <c r="I114" s="63"/>
      <c r="J114" s="63"/>
      <c r="K114" s="63"/>
      <c r="L114" s="63"/>
      <c r="M114" s="63"/>
      <c r="N114" s="63"/>
      <c r="O114" s="63"/>
      <c r="P114" s="63"/>
    </row>
    <row r="115" spans="1:16" s="58" customFormat="1" x14ac:dyDescent="0.2">
      <c r="A115" s="1"/>
      <c r="B115" s="74"/>
      <c r="C115" s="63"/>
      <c r="D115" s="3"/>
      <c r="E115" s="63"/>
      <c r="F115" s="63"/>
      <c r="G115" s="63"/>
      <c r="H115" s="63"/>
      <c r="I115" s="63"/>
      <c r="J115" s="63"/>
      <c r="K115" s="63"/>
      <c r="L115" s="63"/>
      <c r="M115" s="63"/>
      <c r="N115" s="63"/>
      <c r="O115" s="63"/>
      <c r="P115" s="63"/>
    </row>
    <row r="116" spans="1:16" s="58" customFormat="1" x14ac:dyDescent="0.2">
      <c r="A116" s="1"/>
      <c r="B116" s="74"/>
      <c r="C116" s="63"/>
      <c r="D116" s="3"/>
      <c r="E116" s="63"/>
      <c r="F116" s="63"/>
      <c r="G116" s="63"/>
      <c r="H116" s="63"/>
      <c r="I116" s="63"/>
      <c r="J116" s="63"/>
      <c r="K116" s="63"/>
      <c r="L116" s="63"/>
      <c r="M116" s="63"/>
      <c r="N116" s="63"/>
      <c r="O116" s="63"/>
      <c r="P116" s="63"/>
    </row>
    <row r="117" spans="1:16" s="58" customFormat="1" x14ac:dyDescent="0.2">
      <c r="A117" s="1"/>
      <c r="B117" s="74"/>
      <c r="C117" s="63"/>
      <c r="D117" s="3"/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O117" s="63"/>
      <c r="P117" s="63"/>
    </row>
    <row r="118" spans="1:16" s="58" customFormat="1" x14ac:dyDescent="0.2">
      <c r="A118" s="1"/>
      <c r="B118" s="74"/>
      <c r="C118" s="63"/>
      <c r="D118" s="3"/>
      <c r="E118" s="63"/>
      <c r="F118" s="63"/>
      <c r="G118" s="63"/>
      <c r="H118" s="63"/>
      <c r="I118" s="63"/>
      <c r="J118" s="63"/>
      <c r="K118" s="63"/>
      <c r="L118" s="63"/>
      <c r="M118" s="63"/>
      <c r="N118" s="63"/>
      <c r="O118" s="63"/>
      <c r="P118" s="63"/>
    </row>
    <row r="119" spans="1:16" s="58" customFormat="1" x14ac:dyDescent="0.2">
      <c r="A119" s="1"/>
      <c r="B119" s="74"/>
      <c r="C119" s="63"/>
      <c r="D119" s="3"/>
      <c r="E119" s="63"/>
      <c r="F119" s="63"/>
      <c r="G119" s="63"/>
      <c r="H119" s="63"/>
      <c r="I119" s="63"/>
      <c r="J119" s="63"/>
      <c r="K119" s="63"/>
      <c r="L119" s="63"/>
      <c r="M119" s="63"/>
      <c r="N119" s="63"/>
      <c r="O119" s="63"/>
      <c r="P119" s="63"/>
    </row>
    <row r="120" spans="1:16" s="58" customFormat="1" x14ac:dyDescent="0.2">
      <c r="A120" s="1"/>
      <c r="B120" s="74"/>
      <c r="C120" s="63"/>
      <c r="D120" s="3"/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</row>
    <row r="121" spans="1:16" s="58" customFormat="1" x14ac:dyDescent="0.2">
      <c r="A121" s="1"/>
      <c r="B121" s="74"/>
      <c r="C121" s="63"/>
      <c r="D121" s="3"/>
      <c r="E121" s="63"/>
      <c r="F121" s="63"/>
      <c r="G121" s="63"/>
      <c r="H121" s="63"/>
      <c r="I121" s="63"/>
      <c r="J121" s="63"/>
      <c r="K121" s="63"/>
      <c r="L121" s="63"/>
      <c r="M121" s="63"/>
      <c r="N121" s="63"/>
      <c r="O121" s="63"/>
      <c r="P121" s="63"/>
    </row>
    <row r="122" spans="1:16" s="58" customFormat="1" x14ac:dyDescent="0.2">
      <c r="A122" s="1"/>
      <c r="B122" s="74"/>
      <c r="C122" s="63"/>
      <c r="D122" s="3"/>
      <c r="E122" s="63"/>
      <c r="F122" s="63"/>
      <c r="G122" s="63"/>
      <c r="H122" s="63"/>
      <c r="I122" s="63"/>
      <c r="J122" s="63"/>
      <c r="K122" s="63"/>
      <c r="L122" s="63"/>
      <c r="M122" s="63"/>
      <c r="N122" s="63"/>
      <c r="O122" s="63"/>
      <c r="P122" s="63"/>
    </row>
    <row r="123" spans="1:16" s="58" customFormat="1" x14ac:dyDescent="0.2">
      <c r="A123" s="1"/>
      <c r="B123" s="74"/>
      <c r="C123" s="63"/>
      <c r="D123" s="3"/>
      <c r="E123" s="63"/>
      <c r="F123" s="63"/>
      <c r="G123" s="63"/>
      <c r="H123" s="63"/>
      <c r="I123" s="63"/>
      <c r="J123" s="63"/>
      <c r="K123" s="63"/>
      <c r="L123" s="63"/>
      <c r="M123" s="63"/>
      <c r="N123" s="63"/>
      <c r="O123" s="63"/>
      <c r="P123" s="63"/>
    </row>
    <row r="124" spans="1:16" s="58" customFormat="1" x14ac:dyDescent="0.2">
      <c r="A124" s="1"/>
      <c r="B124" s="74"/>
      <c r="C124" s="63"/>
      <c r="D124" s="3"/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3"/>
      <c r="P124" s="63"/>
    </row>
    <row r="125" spans="1:16" s="58" customFormat="1" x14ac:dyDescent="0.2">
      <c r="A125" s="1"/>
      <c r="B125" s="74"/>
      <c r="C125" s="63"/>
      <c r="D125" s="3"/>
      <c r="E125" s="63"/>
      <c r="F125" s="63"/>
      <c r="G125" s="63"/>
      <c r="H125" s="63"/>
      <c r="I125" s="63"/>
      <c r="J125" s="63"/>
      <c r="K125" s="63"/>
      <c r="L125" s="63"/>
      <c r="M125" s="63"/>
      <c r="N125" s="63"/>
      <c r="O125" s="63"/>
      <c r="P125" s="63"/>
    </row>
    <row r="126" spans="1:16" s="58" customFormat="1" x14ac:dyDescent="0.2">
      <c r="A126" s="1"/>
      <c r="B126" s="74"/>
      <c r="C126" s="63"/>
      <c r="D126" s="3"/>
      <c r="E126" s="63"/>
      <c r="F126" s="63"/>
      <c r="G126" s="63"/>
      <c r="H126" s="63"/>
      <c r="I126" s="63"/>
      <c r="J126" s="63"/>
      <c r="K126" s="63"/>
      <c r="L126" s="63"/>
      <c r="M126" s="63"/>
      <c r="N126" s="63"/>
      <c r="O126" s="63"/>
      <c r="P126" s="63"/>
    </row>
    <row r="127" spans="1:16" s="58" customFormat="1" x14ac:dyDescent="0.2">
      <c r="A127" s="1"/>
      <c r="B127" s="74"/>
      <c r="C127" s="63"/>
      <c r="D127" s="3"/>
      <c r="E127" s="63"/>
      <c r="F127" s="63"/>
      <c r="G127" s="63"/>
      <c r="H127" s="63"/>
      <c r="I127" s="63"/>
      <c r="J127" s="63"/>
      <c r="K127" s="63"/>
      <c r="L127" s="63"/>
      <c r="M127" s="63"/>
      <c r="N127" s="63"/>
      <c r="O127" s="63"/>
      <c r="P127" s="63"/>
    </row>
    <row r="128" spans="1:16" s="58" customFormat="1" x14ac:dyDescent="0.2">
      <c r="A128" s="1"/>
      <c r="B128" s="74"/>
      <c r="C128" s="63"/>
      <c r="D128" s="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</row>
    <row r="129" spans="1:16" s="58" customFormat="1" x14ac:dyDescent="0.2">
      <c r="A129" s="1"/>
      <c r="B129" s="74"/>
      <c r="C129" s="63"/>
      <c r="D129" s="3"/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3"/>
      <c r="P129" s="63"/>
    </row>
    <row r="130" spans="1:16" s="58" customFormat="1" x14ac:dyDescent="0.2">
      <c r="A130" s="1"/>
      <c r="B130" s="74"/>
      <c r="C130" s="63"/>
      <c r="D130" s="3"/>
      <c r="E130" s="63"/>
      <c r="F130" s="63"/>
      <c r="G130" s="63"/>
      <c r="H130" s="63"/>
      <c r="I130" s="63"/>
      <c r="J130" s="63"/>
      <c r="K130" s="63"/>
      <c r="L130" s="63"/>
      <c r="M130" s="63"/>
      <c r="N130" s="63"/>
      <c r="O130" s="63"/>
      <c r="P130" s="63"/>
    </row>
    <row r="131" spans="1:16" s="58" customFormat="1" x14ac:dyDescent="0.2">
      <c r="A131" s="1"/>
      <c r="B131" s="74"/>
      <c r="C131" s="63"/>
      <c r="D131" s="3"/>
      <c r="E131" s="63"/>
      <c r="F131" s="63"/>
      <c r="G131" s="63"/>
      <c r="H131" s="63"/>
      <c r="I131" s="63"/>
      <c r="J131" s="63"/>
      <c r="K131" s="63"/>
      <c r="L131" s="63"/>
      <c r="M131" s="63"/>
      <c r="N131" s="63"/>
      <c r="O131" s="63"/>
      <c r="P131" s="63"/>
    </row>
    <row r="132" spans="1:16" s="58" customFormat="1" x14ac:dyDescent="0.2">
      <c r="A132" s="1"/>
      <c r="B132" s="74"/>
      <c r="C132" s="63"/>
      <c r="D132" s="3"/>
      <c r="E132" s="63"/>
      <c r="F132" s="63"/>
      <c r="G132" s="63"/>
      <c r="H132" s="63"/>
      <c r="I132" s="63"/>
      <c r="J132" s="63"/>
      <c r="K132" s="63"/>
      <c r="L132" s="63"/>
      <c r="M132" s="63"/>
      <c r="N132" s="63"/>
      <c r="O132" s="63"/>
      <c r="P132" s="63"/>
    </row>
    <row r="133" spans="1:16" s="58" customFormat="1" x14ac:dyDescent="0.2">
      <c r="A133" s="1"/>
      <c r="B133" s="74"/>
      <c r="C133" s="63"/>
      <c r="D133" s="3"/>
      <c r="E133" s="63"/>
      <c r="F133" s="63"/>
      <c r="G133" s="63"/>
      <c r="H133" s="63"/>
      <c r="I133" s="63"/>
      <c r="J133" s="63"/>
      <c r="K133" s="63"/>
      <c r="L133" s="63"/>
      <c r="M133" s="63"/>
      <c r="N133" s="63"/>
      <c r="O133" s="63"/>
      <c r="P133" s="63"/>
    </row>
    <row r="134" spans="1:16" s="58" customFormat="1" x14ac:dyDescent="0.2">
      <c r="A134" s="1"/>
      <c r="B134" s="74"/>
      <c r="C134" s="63"/>
      <c r="D134" s="3"/>
      <c r="E134" s="63"/>
      <c r="F134" s="63"/>
      <c r="G134" s="63"/>
      <c r="H134" s="63"/>
      <c r="I134" s="63"/>
      <c r="J134" s="63"/>
      <c r="K134" s="63"/>
      <c r="L134" s="63"/>
      <c r="M134" s="63"/>
      <c r="N134" s="63"/>
      <c r="O134" s="63"/>
      <c r="P134" s="63"/>
    </row>
    <row r="135" spans="1:16" s="58" customFormat="1" x14ac:dyDescent="0.2">
      <c r="A135" s="1"/>
      <c r="B135" s="74"/>
      <c r="C135" s="63"/>
      <c r="D135" s="3"/>
      <c r="E135" s="63"/>
      <c r="F135" s="63"/>
      <c r="G135" s="63"/>
      <c r="H135" s="63"/>
      <c r="I135" s="63"/>
      <c r="J135" s="63"/>
      <c r="K135" s="63"/>
      <c r="L135" s="63"/>
      <c r="M135" s="63"/>
      <c r="N135" s="63"/>
      <c r="O135" s="63"/>
      <c r="P135" s="63"/>
    </row>
    <row r="136" spans="1:16" s="58" customFormat="1" x14ac:dyDescent="0.2">
      <c r="A136" s="1"/>
      <c r="B136" s="74"/>
      <c r="C136" s="63"/>
      <c r="D136" s="3"/>
      <c r="E136" s="63"/>
      <c r="F136" s="63"/>
      <c r="G136" s="63"/>
      <c r="H136" s="63"/>
      <c r="I136" s="63"/>
      <c r="J136" s="63"/>
      <c r="K136" s="63"/>
      <c r="L136" s="63"/>
      <c r="M136" s="63"/>
      <c r="N136" s="63"/>
      <c r="O136" s="63"/>
      <c r="P136" s="63"/>
    </row>
    <row r="137" spans="1:16" s="58" customFormat="1" x14ac:dyDescent="0.2">
      <c r="A137" s="1"/>
      <c r="B137" s="74"/>
      <c r="C137" s="63"/>
      <c r="D137" s="3"/>
      <c r="E137" s="63"/>
      <c r="F137" s="63"/>
      <c r="G137" s="63"/>
      <c r="H137" s="63"/>
      <c r="I137" s="63"/>
      <c r="J137" s="63"/>
      <c r="K137" s="63"/>
      <c r="L137" s="63"/>
      <c r="M137" s="63"/>
      <c r="N137" s="63"/>
      <c r="O137" s="63"/>
      <c r="P137" s="63"/>
    </row>
    <row r="138" spans="1:16" s="58" customFormat="1" x14ac:dyDescent="0.2">
      <c r="A138" s="1"/>
      <c r="B138" s="74"/>
      <c r="C138" s="63"/>
      <c r="D138" s="3"/>
      <c r="E138" s="63"/>
      <c r="F138" s="63"/>
      <c r="G138" s="63"/>
      <c r="H138" s="63"/>
      <c r="I138" s="63"/>
      <c r="J138" s="63"/>
      <c r="K138" s="63"/>
      <c r="L138" s="63"/>
      <c r="M138" s="63"/>
      <c r="N138" s="63"/>
      <c r="O138" s="63"/>
      <c r="P138" s="63"/>
    </row>
    <row r="139" spans="1:16" s="58" customFormat="1" x14ac:dyDescent="0.2">
      <c r="A139" s="1"/>
      <c r="B139" s="74"/>
      <c r="C139" s="63"/>
      <c r="D139" s="3"/>
      <c r="E139" s="63"/>
      <c r="F139" s="63"/>
      <c r="G139" s="63"/>
      <c r="H139" s="63"/>
      <c r="I139" s="63"/>
      <c r="J139" s="63"/>
      <c r="K139" s="63"/>
      <c r="L139" s="63"/>
      <c r="M139" s="63"/>
      <c r="N139" s="63"/>
      <c r="O139" s="63"/>
      <c r="P139" s="63"/>
    </row>
    <row r="140" spans="1:16" s="58" customFormat="1" x14ac:dyDescent="0.2">
      <c r="A140" s="1"/>
      <c r="B140" s="74"/>
      <c r="C140" s="63"/>
      <c r="D140" s="3"/>
      <c r="E140" s="63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3"/>
    </row>
    <row r="141" spans="1:16" s="58" customFormat="1" x14ac:dyDescent="0.2">
      <c r="A141" s="1"/>
      <c r="B141" s="74"/>
      <c r="C141" s="63"/>
      <c r="D141" s="3"/>
      <c r="E141" s="63"/>
      <c r="F141" s="63"/>
      <c r="G141" s="63"/>
      <c r="H141" s="63"/>
      <c r="I141" s="63"/>
      <c r="J141" s="63"/>
      <c r="K141" s="63"/>
      <c r="L141" s="63"/>
      <c r="M141" s="63"/>
      <c r="N141" s="63"/>
      <c r="O141" s="63"/>
      <c r="P141" s="63"/>
    </row>
    <row r="142" spans="1:16" s="58" customFormat="1" x14ac:dyDescent="0.2">
      <c r="A142" s="1"/>
      <c r="B142" s="74"/>
      <c r="C142" s="63"/>
      <c r="D142" s="3"/>
      <c r="E142" s="63"/>
      <c r="F142" s="63"/>
      <c r="G142" s="63"/>
      <c r="H142" s="63"/>
      <c r="I142" s="63"/>
      <c r="J142" s="63"/>
      <c r="K142" s="63"/>
      <c r="L142" s="63"/>
      <c r="M142" s="63"/>
      <c r="N142" s="63"/>
      <c r="O142" s="63"/>
      <c r="P142" s="63"/>
    </row>
    <row r="143" spans="1:16" s="58" customFormat="1" x14ac:dyDescent="0.2">
      <c r="A143" s="1"/>
      <c r="B143" s="74"/>
      <c r="C143" s="63"/>
      <c r="D143" s="3"/>
      <c r="E143" s="63"/>
      <c r="F143" s="63"/>
      <c r="G143" s="63"/>
      <c r="H143" s="63"/>
      <c r="I143" s="63"/>
      <c r="J143" s="63"/>
      <c r="K143" s="63"/>
      <c r="L143" s="63"/>
      <c r="M143" s="63"/>
      <c r="N143" s="63"/>
      <c r="O143" s="63"/>
      <c r="P143" s="63"/>
    </row>
    <row r="144" spans="1:16" s="58" customFormat="1" x14ac:dyDescent="0.2">
      <c r="A144" s="1"/>
      <c r="B144" s="74"/>
      <c r="C144" s="63"/>
      <c r="D144" s="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</row>
    <row r="145" spans="1:16" s="58" customFormat="1" x14ac:dyDescent="0.2">
      <c r="A145" s="1"/>
      <c r="B145" s="74"/>
      <c r="C145" s="63"/>
      <c r="D145" s="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</row>
    <row r="146" spans="1:16" s="58" customFormat="1" x14ac:dyDescent="0.2">
      <c r="A146" s="1"/>
      <c r="B146" s="74"/>
      <c r="C146" s="63"/>
      <c r="D146" s="3"/>
      <c r="E146" s="63"/>
      <c r="F146" s="63"/>
      <c r="G146" s="63"/>
      <c r="H146" s="63"/>
      <c r="I146" s="63"/>
      <c r="J146" s="63"/>
      <c r="K146" s="63"/>
      <c r="L146" s="63"/>
      <c r="M146" s="63"/>
      <c r="N146" s="63"/>
      <c r="O146" s="63"/>
      <c r="P146" s="63"/>
    </row>
    <row r="147" spans="1:16" s="58" customFormat="1" x14ac:dyDescent="0.2">
      <c r="A147" s="1"/>
      <c r="B147" s="74"/>
      <c r="C147" s="63"/>
      <c r="D147" s="3"/>
      <c r="E147" s="63"/>
      <c r="F147" s="63"/>
      <c r="G147" s="63"/>
      <c r="H147" s="63"/>
      <c r="I147" s="63"/>
      <c r="J147" s="63"/>
      <c r="K147" s="63"/>
      <c r="L147" s="63"/>
      <c r="M147" s="63"/>
      <c r="N147" s="63"/>
      <c r="O147" s="63"/>
      <c r="P147" s="63"/>
    </row>
    <row r="148" spans="1:16" s="58" customFormat="1" x14ac:dyDescent="0.2">
      <c r="A148" s="1"/>
      <c r="B148" s="74"/>
      <c r="C148" s="63"/>
      <c r="D148" s="3"/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</row>
    <row r="149" spans="1:16" s="58" customFormat="1" x14ac:dyDescent="0.2">
      <c r="A149" s="1"/>
      <c r="B149" s="2"/>
      <c r="C149" s="3"/>
      <c r="D149" s="3"/>
      <c r="E149" s="63"/>
      <c r="F149" s="63"/>
      <c r="G149" s="63"/>
      <c r="H149" s="63"/>
      <c r="I149" s="63"/>
      <c r="J149" s="63"/>
      <c r="K149" s="63"/>
      <c r="L149" s="63"/>
      <c r="M149" s="63"/>
      <c r="N149" s="63"/>
      <c r="O149" s="63"/>
      <c r="P149" s="63"/>
    </row>
    <row r="150" spans="1:16" s="58" customFormat="1" x14ac:dyDescent="0.2">
      <c r="A150" s="1"/>
      <c r="B150" s="2"/>
      <c r="C150" s="3"/>
      <c r="D150" s="3"/>
      <c r="E150" s="63"/>
      <c r="F150" s="63"/>
      <c r="G150" s="63"/>
      <c r="H150" s="63"/>
      <c r="I150" s="63"/>
      <c r="J150" s="63"/>
      <c r="K150" s="63"/>
      <c r="L150" s="63"/>
      <c r="M150" s="63"/>
      <c r="N150" s="63"/>
      <c r="O150" s="63"/>
      <c r="P150" s="63"/>
    </row>
    <row r="151" spans="1:16" s="58" customFormat="1" x14ac:dyDescent="0.2">
      <c r="A151" s="1"/>
      <c r="B151" s="2"/>
      <c r="C151" s="3"/>
      <c r="D151" s="3"/>
      <c r="E151" s="63"/>
      <c r="F151" s="63"/>
      <c r="G151" s="63"/>
      <c r="H151" s="63"/>
      <c r="I151" s="63"/>
      <c r="J151" s="63"/>
      <c r="K151" s="63"/>
      <c r="L151" s="63"/>
      <c r="M151" s="63"/>
      <c r="N151" s="63"/>
      <c r="O151" s="63"/>
      <c r="P151" s="63"/>
    </row>
    <row r="152" spans="1:16" s="58" customFormat="1" x14ac:dyDescent="0.2">
      <c r="A152" s="1"/>
      <c r="B152" s="2"/>
      <c r="C152" s="3"/>
      <c r="D152" s="3"/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3"/>
    </row>
    <row r="153" spans="1:16" s="58" customFormat="1" x14ac:dyDescent="0.2">
      <c r="A153" s="1"/>
      <c r="B153" s="2"/>
      <c r="C153" s="3"/>
      <c r="D153" s="3"/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63"/>
      <c r="P153" s="63"/>
    </row>
    <row r="154" spans="1:16" s="58" customFormat="1" x14ac:dyDescent="0.2">
      <c r="A154" s="1"/>
      <c r="B154" s="2"/>
      <c r="C154" s="3"/>
      <c r="D154" s="3"/>
      <c r="E154" s="63"/>
      <c r="F154" s="63"/>
      <c r="G154" s="63"/>
      <c r="H154" s="63"/>
      <c r="I154" s="63"/>
      <c r="J154" s="63"/>
      <c r="K154" s="63"/>
      <c r="L154" s="63"/>
      <c r="M154" s="63"/>
      <c r="N154" s="63"/>
      <c r="O154" s="63"/>
      <c r="P154" s="63"/>
    </row>
    <row r="155" spans="1:16" s="58" customFormat="1" x14ac:dyDescent="0.2">
      <c r="A155" s="1"/>
      <c r="B155" s="2"/>
      <c r="C155" s="3"/>
      <c r="D155" s="3"/>
      <c r="E155" s="63"/>
      <c r="F155" s="63"/>
      <c r="G155" s="63"/>
      <c r="H155" s="63"/>
      <c r="I155" s="63"/>
      <c r="J155" s="63"/>
      <c r="K155" s="63"/>
      <c r="L155" s="63"/>
      <c r="M155" s="63"/>
      <c r="N155" s="63"/>
      <c r="O155" s="63"/>
      <c r="P155" s="63"/>
    </row>
    <row r="156" spans="1:16" s="58" customFormat="1" x14ac:dyDescent="0.2">
      <c r="A156" s="1"/>
      <c r="B156" s="2"/>
      <c r="C156" s="3"/>
      <c r="D156" s="3"/>
      <c r="E156" s="63"/>
      <c r="F156" s="63"/>
      <c r="G156" s="63"/>
      <c r="H156" s="63"/>
      <c r="I156" s="63"/>
      <c r="J156" s="63"/>
      <c r="K156" s="63"/>
      <c r="L156" s="63"/>
      <c r="M156" s="63"/>
      <c r="N156" s="63"/>
      <c r="O156" s="63"/>
      <c r="P156" s="63"/>
    </row>
    <row r="157" spans="1:16" s="58" customFormat="1" x14ac:dyDescent="0.2">
      <c r="A157" s="1"/>
      <c r="B157" s="2"/>
      <c r="C157" s="3"/>
      <c r="D157" s="3"/>
      <c r="E157" s="63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</row>
    <row r="158" spans="1:16" s="58" customFormat="1" x14ac:dyDescent="0.2">
      <c r="A158" s="1"/>
      <c r="B158" s="2"/>
      <c r="C158" s="3"/>
      <c r="D158" s="3"/>
      <c r="E158" s="63"/>
      <c r="F158" s="63"/>
      <c r="G158" s="63"/>
      <c r="H158" s="63"/>
      <c r="I158" s="63"/>
      <c r="J158" s="63"/>
      <c r="K158" s="63"/>
      <c r="L158" s="63"/>
      <c r="M158" s="63"/>
      <c r="N158" s="63"/>
      <c r="O158" s="63"/>
      <c r="P158" s="63"/>
    </row>
    <row r="159" spans="1:16" s="58" customFormat="1" x14ac:dyDescent="0.2">
      <c r="A159" s="1"/>
      <c r="B159" s="2"/>
      <c r="C159" s="3"/>
      <c r="D159" s="3"/>
      <c r="E159" s="63"/>
      <c r="F159" s="63"/>
      <c r="G159" s="63"/>
      <c r="H159" s="63"/>
      <c r="I159" s="63"/>
      <c r="J159" s="63"/>
      <c r="K159" s="63"/>
      <c r="L159" s="63"/>
      <c r="M159" s="63"/>
      <c r="N159" s="63"/>
      <c r="O159" s="63"/>
      <c r="P159" s="63"/>
    </row>
    <row r="160" spans="1:16" s="58" customFormat="1" x14ac:dyDescent="0.2">
      <c r="A160" s="1"/>
      <c r="B160" s="2"/>
      <c r="C160" s="3"/>
      <c r="D160" s="3"/>
      <c r="E160" s="63"/>
      <c r="F160" s="63"/>
      <c r="G160" s="63"/>
      <c r="H160" s="63"/>
      <c r="I160" s="63"/>
      <c r="J160" s="63"/>
      <c r="K160" s="63"/>
      <c r="L160" s="63"/>
      <c r="M160" s="63"/>
      <c r="N160" s="63"/>
      <c r="O160" s="63"/>
      <c r="P160" s="63"/>
    </row>
    <row r="161" spans="1:16" s="58" customFormat="1" x14ac:dyDescent="0.2">
      <c r="A161" s="1"/>
      <c r="B161" s="2"/>
      <c r="C161" s="3"/>
      <c r="D161" s="3"/>
      <c r="E161" s="63"/>
      <c r="F161" s="63"/>
      <c r="G161" s="63"/>
      <c r="H161" s="63"/>
      <c r="I161" s="63"/>
      <c r="J161" s="63"/>
      <c r="K161" s="63"/>
      <c r="L161" s="63"/>
      <c r="M161" s="63"/>
      <c r="N161" s="63"/>
      <c r="O161" s="63"/>
      <c r="P161" s="63"/>
    </row>
    <row r="162" spans="1:16" s="58" customFormat="1" x14ac:dyDescent="0.2">
      <c r="A162" s="1"/>
      <c r="B162" s="2"/>
      <c r="C162" s="3"/>
      <c r="D162" s="3"/>
      <c r="E162" s="63"/>
      <c r="F162" s="63"/>
      <c r="G162" s="63"/>
      <c r="H162" s="63"/>
      <c r="I162" s="63"/>
      <c r="J162" s="63"/>
      <c r="K162" s="63"/>
      <c r="L162" s="63"/>
      <c r="M162" s="63"/>
      <c r="N162" s="63"/>
      <c r="O162" s="63"/>
      <c r="P162" s="63"/>
    </row>
    <row r="163" spans="1:16" s="58" customFormat="1" x14ac:dyDescent="0.2">
      <c r="A163" s="1"/>
      <c r="B163" s="2"/>
      <c r="C163" s="3"/>
      <c r="D163" s="3"/>
      <c r="E163" s="63"/>
      <c r="F163" s="63"/>
      <c r="G163" s="63"/>
      <c r="H163" s="63"/>
      <c r="I163" s="63"/>
      <c r="J163" s="63"/>
      <c r="K163" s="63"/>
      <c r="L163" s="63"/>
      <c r="M163" s="63"/>
      <c r="N163" s="63"/>
      <c r="O163" s="63"/>
      <c r="P163" s="63"/>
    </row>
    <row r="164" spans="1:16" s="58" customFormat="1" x14ac:dyDescent="0.2">
      <c r="A164" s="1"/>
      <c r="B164" s="2"/>
      <c r="C164" s="3"/>
      <c r="D164" s="3"/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</row>
    <row r="165" spans="1:16" s="58" customFormat="1" x14ac:dyDescent="0.2">
      <c r="A165" s="1"/>
      <c r="B165" s="2"/>
      <c r="C165" s="3"/>
      <c r="D165" s="3"/>
      <c r="E165" s="63"/>
      <c r="F165" s="63"/>
      <c r="G165" s="63"/>
      <c r="H165" s="63"/>
      <c r="I165" s="63"/>
      <c r="J165" s="63"/>
      <c r="K165" s="63"/>
      <c r="L165" s="63"/>
      <c r="M165" s="63"/>
      <c r="N165" s="63"/>
      <c r="O165" s="63"/>
      <c r="P165" s="63"/>
    </row>
    <row r="166" spans="1:16" s="58" customFormat="1" x14ac:dyDescent="0.2">
      <c r="A166" s="1"/>
      <c r="B166" s="2"/>
      <c r="C166" s="3"/>
      <c r="D166" s="3"/>
      <c r="E166" s="63"/>
      <c r="F166" s="63"/>
      <c r="G166" s="63"/>
      <c r="H166" s="63"/>
      <c r="I166" s="63"/>
      <c r="J166" s="63"/>
      <c r="K166" s="63"/>
      <c r="L166" s="63"/>
      <c r="M166" s="63"/>
      <c r="N166" s="63"/>
      <c r="O166" s="63"/>
      <c r="P166" s="63"/>
    </row>
  </sheetData>
  <mergeCells count="9">
    <mergeCell ref="B1:D1"/>
    <mergeCell ref="B2:D2"/>
    <mergeCell ref="C3:D3"/>
    <mergeCell ref="C5:D5"/>
    <mergeCell ref="A32:C32"/>
    <mergeCell ref="A58:C58"/>
    <mergeCell ref="C6:D9"/>
    <mergeCell ref="A10:D10"/>
    <mergeCell ref="A11:D11"/>
  </mergeCells>
  <pageMargins left="0.47244094488188981" right="0.19685039370078738" top="0.39370078740157477" bottom="0.19685039370078738" header="0.15748000000000001" footer="0"/>
  <pageSetup paperSize="9" scale="75" firstPageNumber="2147483647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 2024-2026</vt:lpstr>
      <vt:lpstr>'субсиии,субвенции 2024-2026'!Область_печати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Кабанова</cp:lastModifiedBy>
  <cp:revision>56</cp:revision>
  <dcterms:created xsi:type="dcterms:W3CDTF">1996-10-08T23:32:00Z</dcterms:created>
  <dcterms:modified xsi:type="dcterms:W3CDTF">2024-10-01T08:50:53Z</dcterms:modified>
  <cp:version>730895</cp:version>
</cp:coreProperties>
</file>